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jwgilroy\Documents\"/>
    </mc:Choice>
  </mc:AlternateContent>
  <xr:revisionPtr revIDLastSave="0" documentId="13_ncr:1_{F7A050FB-7DB6-490F-B120-9971CC14D9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5" sheetId="3" state="hidden" r:id="rId3"/>
  </sheets>
  <definedNames>
    <definedName name="TR_DATA">#REF!</definedName>
    <definedName name="TR_DATA_Headers">#REF!</definedName>
    <definedName name="TR_DATA_ID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" i="2" l="1"/>
  <c r="M39" i="2" s="1"/>
  <c r="M36" i="2"/>
  <c r="T34" i="2"/>
  <c r="P34" i="2"/>
  <c r="T33" i="2"/>
  <c r="P33" i="2"/>
  <c r="T32" i="2"/>
  <c r="P32" i="2"/>
  <c r="T31" i="2"/>
  <c r="P31" i="2"/>
  <c r="T30" i="2"/>
  <c r="P30" i="2"/>
  <c r="T29" i="2"/>
  <c r="P29" i="2"/>
  <c r="T28" i="2"/>
  <c r="P28" i="2"/>
  <c r="T27" i="2"/>
  <c r="P27" i="2"/>
  <c r="T26" i="2"/>
  <c r="P26" i="2"/>
  <c r="T25" i="2"/>
  <c r="P25" i="2"/>
  <c r="T24" i="2"/>
  <c r="P24" i="2"/>
  <c r="T23" i="2"/>
  <c r="P23" i="2"/>
  <c r="T22" i="2"/>
  <c r="P22" i="2"/>
  <c r="T21" i="2"/>
  <c r="P21" i="2"/>
  <c r="T20" i="2"/>
  <c r="P20" i="2"/>
  <c r="T19" i="2"/>
  <c r="P19" i="2"/>
  <c r="T18" i="2"/>
  <c r="P18" i="2"/>
  <c r="T17" i="2"/>
  <c r="P17" i="2"/>
  <c r="T16" i="2"/>
  <c r="P16" i="2"/>
  <c r="T15" i="2"/>
  <c r="P15" i="2"/>
  <c r="T14" i="2"/>
  <c r="P14" i="2"/>
  <c r="T13" i="2"/>
  <c r="P13" i="2"/>
  <c r="P12" i="2"/>
  <c r="T12" i="2" s="1"/>
  <c r="F35" i="2" s="1"/>
  <c r="T35" i="2" s="1"/>
  <c r="T36" i="2" s="1"/>
  <c r="E7" i="2"/>
  <c r="S7" i="2" s="1"/>
  <c r="S6" i="2"/>
  <c r="S5" i="2"/>
  <c r="S4" i="2"/>
  <c r="C31" i="1"/>
  <c r="E13" i="1" s="1"/>
  <c r="C30" i="1"/>
  <c r="C29" i="1"/>
  <c r="C28" i="1"/>
  <c r="C27" i="1"/>
  <c r="C13" i="1" s="1"/>
  <c r="A24" i="1"/>
  <c r="T38" i="2" l="1"/>
  <c r="C14" i="1"/>
  <c r="C19" i="1" s="1"/>
  <c r="C23" i="1"/>
  <c r="F36" i="2"/>
  <c r="F38" i="2"/>
  <c r="F39" i="2" s="1"/>
  <c r="T39" i="2" l="1"/>
  <c r="C17" i="1"/>
  <c r="C18" i="1" s="1"/>
  <c r="C20" i="1" s="1"/>
  <c r="C24" i="1" s="1"/>
  <c r="C25" i="1" s="1"/>
</calcChain>
</file>

<file path=xl/sharedStrings.xml><?xml version="1.0" encoding="utf-8"?>
<sst xmlns="http://schemas.openxmlformats.org/spreadsheetml/2006/main" count="207" uniqueCount="191">
  <si>
    <t>Form T-SAL (Temporary Employees Only)</t>
  </si>
  <si>
    <t>Date</t>
  </si>
  <si>
    <t>Candidate/Employee Name</t>
  </si>
  <si>
    <t>PERNR/Last Four of SSN</t>
  </si>
  <si>
    <t>Action Type</t>
  </si>
  <si>
    <t>Job Order No. (if applicable)</t>
  </si>
  <si>
    <t>Job classification for this position</t>
  </si>
  <si>
    <t>&lt;-- Can enter classification here</t>
  </si>
  <si>
    <t>Pay Grade for this position</t>
  </si>
  <si>
    <t>&lt;-- Can enter numbers here; pay grade range below will automatically update</t>
  </si>
  <si>
    <t>Minimum</t>
  </si>
  <si>
    <t>Maximum</t>
  </si>
  <si>
    <t xml:space="preserve">Pay Grade Range </t>
  </si>
  <si>
    <t>to</t>
  </si>
  <si>
    <t>5% of the minimum of salary range</t>
  </si>
  <si>
    <t>Additions to minimum based on education &amp; experience</t>
  </si>
  <si>
    <t>Years</t>
  </si>
  <si>
    <r>
      <rPr>
        <sz val="11"/>
        <color theme="1"/>
        <rFont val="Calibri"/>
      </rPr>
      <t xml:space="preserve">Directly related experience, education, or training above the specification's minimum standards </t>
    </r>
    <r>
      <rPr>
        <b/>
        <sz val="11"/>
        <color theme="1"/>
        <rFont val="Calibri"/>
      </rPr>
      <t>(months)</t>
    </r>
  </si>
  <si>
    <t>months</t>
  </si>
  <si>
    <t>&lt;-- Complete "Sheet2" and the number will carry over</t>
  </si>
  <si>
    <r>
      <rPr>
        <sz val="11"/>
        <color theme="1"/>
        <rFont val="Calibri"/>
      </rPr>
      <t xml:space="preserve">Directly related experience, education, or training above the specification's minimum standards </t>
    </r>
    <r>
      <rPr>
        <b/>
        <sz val="11"/>
        <color theme="1"/>
        <rFont val="Calibri"/>
      </rPr>
      <t>(years)</t>
    </r>
  </si>
  <si>
    <t>=</t>
  </si>
  <si>
    <t>year(s)</t>
  </si>
  <si>
    <t>x</t>
  </si>
  <si>
    <t>5% of the minimum for each year above the specification's minimum standards</t>
  </si>
  <si>
    <t>Preliminary baseline salary from the Baseline Salary Calculator</t>
  </si>
  <si>
    <t>Minimum of the salary range</t>
  </si>
  <si>
    <t>+</t>
  </si>
  <si>
    <t>Quartiles (for use in Steps 3 and 4 of salary-setting process)</t>
  </si>
  <si>
    <t>Top of Quartile 1</t>
  </si>
  <si>
    <t>Midpoint</t>
  </si>
  <si>
    <t>Top of Quartile 3</t>
  </si>
  <si>
    <t>Notes:</t>
  </si>
  <si>
    <t>Processed By:</t>
  </si>
  <si>
    <t xml:space="preserve"> Conversion Spreadsheet</t>
  </si>
  <si>
    <t>Education Level</t>
  </si>
  <si>
    <t>HS, College or University Coursework, Major or Degree</t>
  </si>
  <si>
    <t>Hours Type</t>
  </si>
  <si>
    <t>Hours</t>
  </si>
  <si>
    <t>Credit Months</t>
  </si>
  <si>
    <t>High School</t>
  </si>
  <si>
    <t>Undergraduate</t>
  </si>
  <si>
    <t xml:space="preserve">Graduate </t>
  </si>
  <si>
    <t>Doctorate</t>
  </si>
  <si>
    <t>Total Education</t>
  </si>
  <si>
    <t>Required Education</t>
  </si>
  <si>
    <t>Educ. Above Min</t>
  </si>
  <si>
    <t>Licensure/Certification</t>
  </si>
  <si>
    <t>Expiration:</t>
  </si>
  <si>
    <t>First Day</t>
  </si>
  <si>
    <t>Last Day</t>
  </si>
  <si>
    <t>Job Title General Function</t>
  </si>
  <si>
    <t>PT Hrs</t>
  </si>
  <si>
    <t>Total Months</t>
  </si>
  <si>
    <t>% Credit</t>
  </si>
  <si>
    <t>Months Credited</t>
  </si>
  <si>
    <t>Total Experience Credit</t>
  </si>
  <si>
    <t>Required Experience</t>
  </si>
  <si>
    <t>Experience Above Minimum</t>
  </si>
  <si>
    <t>years</t>
  </si>
  <si>
    <t>uears</t>
  </si>
  <si>
    <t>Total Education &amp; Experience</t>
  </si>
  <si>
    <t>Required Educ. &amp; Experience</t>
  </si>
  <si>
    <t>Educ. &amp; Experience Above Min.</t>
  </si>
  <si>
    <t>New Hire</t>
  </si>
  <si>
    <t>Reinstatement</t>
  </si>
  <si>
    <t>Transfer</t>
  </si>
  <si>
    <t>General</t>
  </si>
  <si>
    <t>Salary Adjustment</t>
  </si>
  <si>
    <t>Grade</t>
  </si>
  <si>
    <t xml:space="preserve">Range
Minimum </t>
  </si>
  <si>
    <t>Q1</t>
  </si>
  <si>
    <t>Range
Midpoint</t>
  </si>
  <si>
    <t>Q3</t>
  </si>
  <si>
    <t>Range
Maximum</t>
  </si>
  <si>
    <t>NC30</t>
  </si>
  <si>
    <t>NC29</t>
  </si>
  <si>
    <t>NC28</t>
  </si>
  <si>
    <t>NC27</t>
  </si>
  <si>
    <t>NC26</t>
  </si>
  <si>
    <t>NC25</t>
  </si>
  <si>
    <t>NC24</t>
  </si>
  <si>
    <t>NC23</t>
  </si>
  <si>
    <t>NC22</t>
  </si>
  <si>
    <t>NC21</t>
  </si>
  <si>
    <t>NC20</t>
  </si>
  <si>
    <t>NC19</t>
  </si>
  <si>
    <t>NC18</t>
  </si>
  <si>
    <t>NC17</t>
  </si>
  <si>
    <t>NC16</t>
  </si>
  <si>
    <t>NC15</t>
  </si>
  <si>
    <t>NC14</t>
  </si>
  <si>
    <t>NC13</t>
  </si>
  <si>
    <t>NC12</t>
  </si>
  <si>
    <t>NC11</t>
  </si>
  <si>
    <t>NC10</t>
  </si>
  <si>
    <t>NC09</t>
  </si>
  <si>
    <t>NC08</t>
  </si>
  <si>
    <t>NC07</t>
  </si>
  <si>
    <t>NC06</t>
  </si>
  <si>
    <t>NC05</t>
  </si>
  <si>
    <t>NC04</t>
  </si>
  <si>
    <t>NC03</t>
  </si>
  <si>
    <t>NC02</t>
  </si>
  <si>
    <t>NC01</t>
  </si>
  <si>
    <t>Effective 07.01.2018, Session Law 2018-5 sets minimum wage for State employees at $31,200</t>
  </si>
  <si>
    <t>Legal</t>
  </si>
  <si>
    <t>LG11</t>
  </si>
  <si>
    <t>LG10</t>
  </si>
  <si>
    <t>LG09</t>
  </si>
  <si>
    <t>LG08</t>
  </si>
  <si>
    <t>LG07</t>
  </si>
  <si>
    <t>LG06</t>
  </si>
  <si>
    <t>LG05</t>
  </si>
  <si>
    <t>LG04</t>
  </si>
  <si>
    <t>LG03</t>
  </si>
  <si>
    <t>LG02</t>
  </si>
  <si>
    <t>LG01</t>
  </si>
  <si>
    <t>Medical-Healthcare</t>
  </si>
  <si>
    <t>MH28</t>
  </si>
  <si>
    <t>MH27</t>
  </si>
  <si>
    <t>MH26</t>
  </si>
  <si>
    <t>MH25</t>
  </si>
  <si>
    <t>MH24</t>
  </si>
  <si>
    <t>MH23</t>
  </si>
  <si>
    <t>MH22</t>
  </si>
  <si>
    <t>MH21</t>
  </si>
  <si>
    <t>MH20</t>
  </si>
  <si>
    <t>MH19</t>
  </si>
  <si>
    <t>MH18</t>
  </si>
  <si>
    <t>MH17</t>
  </si>
  <si>
    <t>MH16</t>
  </si>
  <si>
    <t>MH15</t>
  </si>
  <si>
    <t>MH14</t>
  </si>
  <si>
    <t>MH13</t>
  </si>
  <si>
    <t>MH12</t>
  </si>
  <si>
    <t>MH11</t>
  </si>
  <si>
    <t>MH10</t>
  </si>
  <si>
    <t>MH09</t>
  </si>
  <si>
    <t>MH08</t>
  </si>
  <si>
    <t>MH07</t>
  </si>
  <si>
    <t>MH06</t>
  </si>
  <si>
    <t>MH05</t>
  </si>
  <si>
    <t>MH04</t>
  </si>
  <si>
    <t>MH03</t>
  </si>
  <si>
    <t>MH02</t>
  </si>
  <si>
    <t>MH01</t>
  </si>
  <si>
    <t>Digital Innovation/Technology</t>
  </si>
  <si>
    <t>DT15</t>
  </si>
  <si>
    <t>DT14</t>
  </si>
  <si>
    <t>DT13</t>
  </si>
  <si>
    <t>DT12</t>
  </si>
  <si>
    <t>DT11</t>
  </si>
  <si>
    <t>DT10</t>
  </si>
  <si>
    <t>DT09</t>
  </si>
  <si>
    <t>DT08</t>
  </si>
  <si>
    <t>DT07</t>
  </si>
  <si>
    <t>DT06</t>
  </si>
  <si>
    <t>DT05</t>
  </si>
  <si>
    <t>DT04</t>
  </si>
  <si>
    <t>DT03</t>
  </si>
  <si>
    <t>DT02</t>
  </si>
  <si>
    <t>DT01</t>
  </si>
  <si>
    <t>Sworn Law Enforcement</t>
  </si>
  <si>
    <t>SW12</t>
  </si>
  <si>
    <t>SW11</t>
  </si>
  <si>
    <t>SW10</t>
  </si>
  <si>
    <t>SW09</t>
  </si>
  <si>
    <t>SW08</t>
  </si>
  <si>
    <t>SW07</t>
  </si>
  <si>
    <t>SW06</t>
  </si>
  <si>
    <t>SW05</t>
  </si>
  <si>
    <t>SW04</t>
  </si>
  <si>
    <t>SW03</t>
  </si>
  <si>
    <t>SW02</t>
  </si>
  <si>
    <t>SW01</t>
  </si>
  <si>
    <t>State Highway Patrol</t>
  </si>
  <si>
    <t>HP11</t>
  </si>
  <si>
    <t>HP10</t>
  </si>
  <si>
    <t>HP09</t>
  </si>
  <si>
    <t>HP08</t>
  </si>
  <si>
    <t>HP07</t>
  </si>
  <si>
    <t>HP06</t>
  </si>
  <si>
    <t>HP05</t>
  </si>
  <si>
    <t>HP04</t>
  </si>
  <si>
    <t>HP03</t>
  </si>
  <si>
    <t>HP02</t>
  </si>
  <si>
    <t>HP01</t>
  </si>
  <si>
    <t>Effective 07.01.2018, Session Law 2018-5 sets starting pay for State Highway Patrol at $44,000.
The State Highway Patrol Pay Plan is established Legislatively and was not included in the scope of the Mercer Labor Market Study.</t>
  </si>
  <si>
    <t>Revised June 2023</t>
  </si>
  <si>
    <t>State of North Carolina
Pay Plans Effective: June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</si>
</sst>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25">
    <font>
      <sz val="11"/>
      <color theme="1"/>
      <name val="Calibri"/>
      <scheme val="minor"/>
    </font>
    <font>
      <b/>
      <sz val="14"/>
      <color theme="1"/>
      <name val="Calibri"/>
    </font>
    <font>
      <sz val="14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sz val="11"/>
      <name val="Calibri"/>
    </font>
    <font>
      <i/>
      <sz val="11"/>
      <color theme="1"/>
      <name val="Calibri"/>
    </font>
    <font>
      <b/>
      <sz val="11"/>
      <color theme="1"/>
      <name val="Calibri"/>
    </font>
    <font>
      <i/>
      <u/>
      <sz val="11"/>
      <color theme="1"/>
      <name val="Calibri"/>
    </font>
    <font>
      <i/>
      <u/>
      <sz val="11"/>
      <color theme="1"/>
      <name val="Calibri"/>
    </font>
    <font>
      <u/>
      <sz val="11"/>
      <color theme="1"/>
      <name val="Calibri"/>
    </font>
    <font>
      <i/>
      <u/>
      <sz val="11"/>
      <color theme="1"/>
      <name val="Calibri"/>
    </font>
    <font>
      <u/>
      <sz val="11"/>
      <color theme="1"/>
      <name val="Calibri"/>
    </font>
    <font>
      <b/>
      <sz val="18"/>
      <color rgb="FF3A822E"/>
      <name val="Calibri"/>
    </font>
    <font>
      <b/>
      <sz val="11"/>
      <color theme="0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  <font>
      <b/>
      <sz val="10"/>
      <color theme="0"/>
      <name val="Times New Roman"/>
    </font>
    <font>
      <b/>
      <sz val="10"/>
      <color theme="0"/>
      <name val="Calibri"/>
    </font>
    <font>
      <sz val="10"/>
      <color theme="1"/>
      <name val="Calibri"/>
    </font>
    <font>
      <sz val="8"/>
      <color theme="1"/>
      <name val="Calibri"/>
    </font>
    <font>
      <sz val="11"/>
      <color theme="0"/>
      <name val="Calibri"/>
    </font>
    <font>
      <b/>
      <sz val="11"/>
      <color theme="1"/>
      <name val="Calibri"/>
      <family val="2"/>
    </font>
    <font>
      <sz val="14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E598"/>
        <bgColor rgb="FFFFE598"/>
      </patternFill>
    </fill>
    <fill>
      <patternFill patternType="solid">
        <fgColor rgb="FFF7CAAC"/>
        <bgColor rgb="FFF7CAAC"/>
      </patternFill>
    </fill>
    <fill>
      <patternFill patternType="solid">
        <fgColor rgb="FFE2EFD9"/>
        <bgColor rgb="FFE2EFD9"/>
      </patternFill>
    </fill>
    <fill>
      <patternFill patternType="solid">
        <fgColor rgb="FF3A822E"/>
        <bgColor rgb="FF3A822E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theme="0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theme="0"/>
      </right>
      <top/>
      <bottom style="thin">
        <color rgb="FF000000"/>
      </bottom>
      <diagonal/>
    </border>
    <border>
      <left style="thin">
        <color theme="0"/>
      </left>
      <right/>
      <top/>
      <bottom/>
      <diagonal/>
    </border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/>
      <bottom style="thin">
        <color rgb="FF000000"/>
      </bottom>
      <diagonal/>
    </border>
    <border>
      <left/>
      <right style="thin">
        <color theme="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17" fontId="3" fillId="0" borderId="0" xfId="0" quotePrefix="1" applyNumberFormat="1" applyFont="1"/>
    <xf numFmtId="17" fontId="3" fillId="0" borderId="0" xfId="0" applyNumberFormat="1" applyFont="1"/>
    <xf numFmtId="0" fontId="4" fillId="0" borderId="0" xfId="0" applyFont="1"/>
    <xf numFmtId="17" fontId="6" fillId="0" borderId="0" xfId="0" quotePrefix="1" applyNumberFormat="1" applyFont="1"/>
    <xf numFmtId="0" fontId="3" fillId="2" borderId="3" xfId="0" applyFont="1" applyFill="1" applyBorder="1"/>
    <xf numFmtId="0" fontId="3" fillId="2" borderId="3" xfId="0" applyFont="1" applyFill="1" applyBorder="1" applyAlignment="1">
      <alignment horizontal="right"/>
    </xf>
    <xf numFmtId="0" fontId="7" fillId="2" borderId="3" xfId="0" applyFont="1" applyFill="1" applyBorder="1"/>
    <xf numFmtId="0" fontId="3" fillId="0" borderId="0" xfId="0" quotePrefix="1" applyFont="1"/>
    <xf numFmtId="44" fontId="3" fillId="2" borderId="3" xfId="0" applyNumberFormat="1" applyFont="1" applyFill="1" applyBorder="1" applyAlignment="1">
      <alignment horizontal="right"/>
    </xf>
    <xf numFmtId="44" fontId="3" fillId="2" borderId="3" xfId="0" applyNumberFormat="1" applyFont="1" applyFill="1" applyBorder="1"/>
    <xf numFmtId="0" fontId="3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1" fontId="7" fillId="4" borderId="3" xfId="0" applyNumberFormat="1" applyFont="1" applyFill="1" applyBorder="1" applyAlignment="1">
      <alignment horizontal="right"/>
    </xf>
    <xf numFmtId="0" fontId="3" fillId="0" borderId="0" xfId="0" applyFont="1"/>
    <xf numFmtId="39" fontId="3" fillId="0" borderId="1" xfId="0" applyNumberFormat="1" applyFont="1" applyBorder="1" applyAlignment="1">
      <alignment horizontal="right"/>
    </xf>
    <xf numFmtId="0" fontId="3" fillId="0" borderId="0" xfId="0" quotePrefix="1" applyFont="1" applyAlignment="1">
      <alignment horizontal="right"/>
    </xf>
    <xf numFmtId="44" fontId="3" fillId="0" borderId="0" xfId="0" applyNumberFormat="1" applyFont="1" applyAlignment="1">
      <alignment horizontal="right"/>
    </xf>
    <xf numFmtId="44" fontId="3" fillId="0" borderId="0" xfId="0" applyNumberFormat="1" applyFont="1"/>
    <xf numFmtId="44" fontId="3" fillId="0" borderId="1" xfId="0" applyNumberFormat="1" applyFont="1" applyBorder="1"/>
    <xf numFmtId="0" fontId="7" fillId="5" borderId="3" xfId="0" applyFont="1" applyFill="1" applyBorder="1" applyAlignment="1">
      <alignment wrapText="1"/>
    </xf>
    <xf numFmtId="0" fontId="7" fillId="5" borderId="3" xfId="0" quotePrefix="1" applyFont="1" applyFill="1" applyBorder="1" applyAlignment="1">
      <alignment horizontal="right"/>
    </xf>
    <xf numFmtId="44" fontId="7" fillId="4" borderId="3" xfId="0" applyNumberFormat="1" applyFont="1" applyFill="1" applyBorder="1"/>
    <xf numFmtId="44" fontId="7" fillId="5" borderId="3" xfId="0" applyNumberFormat="1" applyFont="1" applyFill="1" applyBorder="1"/>
    <xf numFmtId="0" fontId="3" fillId="5" borderId="3" xfId="0" applyFont="1" applyFill="1" applyBorder="1"/>
    <xf numFmtId="0" fontId="11" fillId="5" borderId="3" xfId="0" applyFont="1" applyFill="1" applyBorder="1"/>
    <xf numFmtId="0" fontId="3" fillId="5" borderId="3" xfId="0" applyFont="1" applyFill="1" applyBorder="1" applyAlignment="1">
      <alignment horizontal="right"/>
    </xf>
    <xf numFmtId="44" fontId="3" fillId="5" borderId="3" xfId="0" applyNumberFormat="1" applyFont="1" applyFill="1" applyBorder="1"/>
    <xf numFmtId="0" fontId="7" fillId="0" borderId="0" xfId="0" applyFont="1"/>
    <xf numFmtId="0" fontId="16" fillId="8" borderId="3" xfId="0" applyFont="1" applyFill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1" fontId="15" fillId="0" borderId="0" xfId="0" applyNumberFormat="1" applyFont="1"/>
    <xf numFmtId="0" fontId="3" fillId="0" borderId="0" xfId="0" applyFont="1" applyAlignment="1">
      <alignment vertical="center"/>
    </xf>
    <xf numFmtId="0" fontId="21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6" xfId="0" applyFont="1" applyBorder="1"/>
    <xf numFmtId="0" fontId="0" fillId="0" borderId="0" xfId="0"/>
    <xf numFmtId="0" fontId="5" fillId="0" borderId="9" xfId="0" applyFont="1" applyBorder="1"/>
    <xf numFmtId="0" fontId="5" fillId="0" borderId="10" xfId="0" applyFont="1" applyBorder="1"/>
    <xf numFmtId="14" fontId="20" fillId="0" borderId="21" xfId="0" applyNumberFormat="1" applyFont="1" applyBorder="1" applyAlignment="1">
      <alignment horizontal="center"/>
    </xf>
    <xf numFmtId="0" fontId="5" fillId="0" borderId="22" xfId="0" applyFont="1" applyBorder="1"/>
    <xf numFmtId="0" fontId="20" fillId="0" borderId="21" xfId="0" applyFont="1" applyBorder="1" applyAlignment="1">
      <alignment horizontal="left"/>
    </xf>
    <xf numFmtId="0" fontId="20" fillId="0" borderId="21" xfId="0" applyFont="1" applyBorder="1" applyAlignment="1">
      <alignment horizontal="center"/>
    </xf>
    <xf numFmtId="164" fontId="20" fillId="0" borderId="21" xfId="0" applyNumberFormat="1" applyFont="1" applyBorder="1" applyAlignment="1">
      <alignment horizontal="center"/>
    </xf>
    <xf numFmtId="9" fontId="20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8" fillId="6" borderId="21" xfId="0" applyFont="1" applyFill="1" applyBorder="1" applyAlignment="1">
      <alignment horizontal="center" shrinkToFit="1"/>
    </xf>
    <xf numFmtId="0" fontId="16" fillId="3" borderId="21" xfId="0" applyFont="1" applyFill="1" applyBorder="1" applyAlignment="1">
      <alignment horizontal="center"/>
    </xf>
    <xf numFmtId="0" fontId="16" fillId="7" borderId="2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0" borderId="28" xfId="0" applyFont="1" applyBorder="1" applyAlignment="1">
      <alignment horizontal="center" shrinkToFit="1"/>
    </xf>
    <xf numFmtId="0" fontId="5" fillId="0" borderId="28" xfId="0" applyFont="1" applyBorder="1"/>
    <xf numFmtId="0" fontId="19" fillId="6" borderId="27" xfId="0" applyFont="1" applyFill="1" applyBorder="1" applyAlignment="1">
      <alignment horizontal="center" wrapText="1"/>
    </xf>
    <xf numFmtId="0" fontId="5" fillId="0" borderId="26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6" borderId="21" xfId="0" applyFont="1" applyFill="1" applyBorder="1" applyAlignment="1">
      <alignment horizontal="center" wrapText="1"/>
    </xf>
    <xf numFmtId="1" fontId="16" fillId="0" borderId="21" xfId="0" applyNumberFormat="1" applyFont="1" applyBorder="1" applyAlignment="1">
      <alignment horizontal="center"/>
    </xf>
    <xf numFmtId="1" fontId="16" fillId="7" borderId="2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6" borderId="11" xfId="0" applyFont="1" applyFill="1" applyBorder="1" applyAlignment="1">
      <alignment horizontal="center" shrinkToFit="1"/>
    </xf>
    <xf numFmtId="0" fontId="5" fillId="0" borderId="12" xfId="0" applyFont="1" applyBorder="1"/>
    <xf numFmtId="0" fontId="5" fillId="0" borderId="13" xfId="0" applyFont="1" applyBorder="1"/>
    <xf numFmtId="0" fontId="14" fillId="6" borderId="14" xfId="0" applyFont="1" applyFill="1" applyBorder="1" applyAlignment="1">
      <alignment horizontal="center" shrinkToFit="1"/>
    </xf>
    <xf numFmtId="0" fontId="5" fillId="0" borderId="15" xfId="0" applyFont="1" applyBorder="1"/>
    <xf numFmtId="0" fontId="5" fillId="0" borderId="16" xfId="0" applyFont="1" applyBorder="1"/>
    <xf numFmtId="0" fontId="14" fillId="6" borderId="17" xfId="0" applyFont="1" applyFill="1" applyBorder="1" applyAlignment="1">
      <alignment horizontal="center" vertical="center" shrinkToFit="1"/>
    </xf>
    <xf numFmtId="0" fontId="5" fillId="0" borderId="18" xfId="0" applyFont="1" applyBorder="1"/>
    <xf numFmtId="0" fontId="5" fillId="0" borderId="19" xfId="0" applyFont="1" applyBorder="1"/>
    <xf numFmtId="0" fontId="5" fillId="0" borderId="23" xfId="0" applyFont="1" applyBorder="1"/>
    <xf numFmtId="0" fontId="5" fillId="0" borderId="24" xfId="0" applyFont="1" applyBorder="1"/>
    <xf numFmtId="0" fontId="14" fillId="6" borderId="17" xfId="0" applyFont="1" applyFill="1" applyBorder="1" applyAlignment="1">
      <alignment horizontal="center" vertical="center"/>
    </xf>
    <xf numFmtId="0" fontId="5" fillId="0" borderId="20" xfId="0" applyFont="1" applyBorder="1"/>
    <xf numFmtId="0" fontId="5" fillId="0" borderId="25" xfId="0" applyFont="1" applyBorder="1"/>
    <xf numFmtId="0" fontId="15" fillId="0" borderId="21" xfId="0" applyFont="1" applyBorder="1" applyAlignment="1">
      <alignment horizontal="center"/>
    </xf>
    <xf numFmtId="0" fontId="14" fillId="6" borderId="4" xfId="0" applyFont="1" applyFill="1" applyBorder="1" applyAlignment="1">
      <alignment horizontal="center" shrinkToFit="1"/>
    </xf>
    <xf numFmtId="1" fontId="15" fillId="0" borderId="21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21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10" fontId="0" fillId="0" borderId="0" xfId="0" applyNumberFormat="1"/>
    <xf numFmtId="0" fontId="5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Protection="1"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23" fillId="3" borderId="3" xfId="0" applyFont="1" applyFill="1" applyBorder="1" applyProtection="1">
      <protection locked="0"/>
    </xf>
    <xf numFmtId="0" fontId="24" fillId="0" borderId="1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0" fillId="0" borderId="0" xfId="0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12" fillId="0" borderId="0" xfId="0" applyFont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workbookViewId="0">
      <pane ySplit="10" topLeftCell="A11" activePane="bottomLeft" state="frozen"/>
      <selection pane="bottomLeft" activeCell="C10" sqref="C10"/>
    </sheetView>
  </sheetViews>
  <sheetFormatPr defaultColWidth="14.44140625" defaultRowHeight="15" customHeight="1"/>
  <cols>
    <col min="1" max="1" width="51.5546875" customWidth="1"/>
    <col min="2" max="2" width="2.88671875" customWidth="1"/>
    <col min="3" max="3" width="16.88671875" customWidth="1"/>
    <col min="4" max="4" width="3.6640625" customWidth="1"/>
    <col min="5" max="5" width="13" customWidth="1"/>
    <col min="6" max="26" width="8.6640625" customWidth="1"/>
  </cols>
  <sheetData>
    <row r="1" spans="1:7" ht="14.25" customHeight="1">
      <c r="A1" s="1" t="s">
        <v>0</v>
      </c>
      <c r="B1" s="2"/>
      <c r="C1" s="2"/>
      <c r="D1" s="2"/>
      <c r="E1" s="2"/>
    </row>
    <row r="2" spans="1:7" ht="16.5" customHeight="1">
      <c r="A2" s="3" t="s">
        <v>189</v>
      </c>
      <c r="B2" s="2"/>
      <c r="C2" s="2"/>
      <c r="D2" s="2"/>
      <c r="E2" s="2"/>
    </row>
    <row r="3" spans="1:7" ht="16.5" customHeight="1">
      <c r="A3" s="4"/>
      <c r="B3" s="2"/>
      <c r="C3" s="5" t="s">
        <v>1</v>
      </c>
      <c r="D3" s="98"/>
      <c r="E3" s="95"/>
    </row>
    <row r="4" spans="1:7" ht="16.5" customHeight="1">
      <c r="A4" s="4"/>
      <c r="B4" s="2"/>
      <c r="C4" s="2"/>
      <c r="D4" s="2"/>
      <c r="E4" s="2"/>
    </row>
    <row r="5" spans="1:7" ht="16.5" customHeight="1">
      <c r="A5" s="3" t="s">
        <v>2</v>
      </c>
      <c r="B5" s="2"/>
      <c r="C5" s="100"/>
      <c r="D5" s="95"/>
      <c r="E5" s="95"/>
    </row>
    <row r="6" spans="1:7" ht="16.5" customHeight="1">
      <c r="A6" s="3" t="s">
        <v>3</v>
      </c>
      <c r="B6" s="2"/>
      <c r="C6" s="96"/>
      <c r="D6" s="97"/>
      <c r="E6" s="97"/>
    </row>
    <row r="7" spans="1:7" ht="16.5" customHeight="1">
      <c r="A7" s="3" t="s">
        <v>4</v>
      </c>
      <c r="B7" s="2"/>
      <c r="C7" s="96"/>
      <c r="D7" s="97"/>
      <c r="E7" s="97"/>
    </row>
    <row r="8" spans="1:7" ht="16.5" customHeight="1">
      <c r="A8" s="6" t="s">
        <v>5</v>
      </c>
      <c r="B8" s="2"/>
      <c r="C8" s="96"/>
      <c r="D8" s="97"/>
      <c r="E8" s="97"/>
    </row>
    <row r="9" spans="1:7" ht="16.5" customHeight="1">
      <c r="A9" s="4"/>
      <c r="B9" s="2"/>
      <c r="C9" s="2"/>
      <c r="D9" s="2"/>
      <c r="E9" s="2"/>
    </row>
    <row r="10" spans="1:7" ht="14.25" customHeight="1">
      <c r="A10" s="7" t="s">
        <v>6</v>
      </c>
      <c r="B10" s="8"/>
      <c r="C10" s="99"/>
      <c r="D10" s="9"/>
      <c r="E10" s="7"/>
      <c r="G10" s="10" t="s">
        <v>7</v>
      </c>
    </row>
    <row r="11" spans="1:7" ht="14.25" customHeight="1">
      <c r="A11" s="7" t="s">
        <v>8</v>
      </c>
      <c r="B11" s="8"/>
      <c r="C11" s="99"/>
      <c r="D11" s="9"/>
      <c r="E11" s="7"/>
      <c r="G11" s="10" t="s">
        <v>9</v>
      </c>
    </row>
    <row r="12" spans="1:7" ht="14.25" customHeight="1">
      <c r="A12" s="7"/>
      <c r="B12" s="8"/>
      <c r="C12" s="11" t="s">
        <v>10</v>
      </c>
      <c r="D12" s="11"/>
      <c r="E12" s="11" t="s">
        <v>11</v>
      </c>
    </row>
    <row r="13" spans="1:7" ht="14.25" customHeight="1">
      <c r="A13" s="7" t="s">
        <v>12</v>
      </c>
      <c r="B13" s="8"/>
      <c r="C13" s="12">
        <f>C27</f>
        <v>0</v>
      </c>
      <c r="D13" s="12" t="s">
        <v>13</v>
      </c>
      <c r="E13" s="12">
        <f>C31</f>
        <v>0</v>
      </c>
    </row>
    <row r="14" spans="1:7" ht="14.25" customHeight="1">
      <c r="A14" s="7" t="s">
        <v>14</v>
      </c>
      <c r="B14" s="8"/>
      <c r="C14" s="12">
        <f>C13*0.05</f>
        <v>0</v>
      </c>
      <c r="D14" s="12"/>
      <c r="E14" s="7"/>
    </row>
    <row r="15" spans="1:7" ht="14.25" customHeight="1">
      <c r="B15" s="13"/>
    </row>
    <row r="16" spans="1:7" ht="14.25" customHeight="1">
      <c r="A16" s="14" t="s">
        <v>15</v>
      </c>
      <c r="B16" s="15"/>
      <c r="C16" s="16" t="s">
        <v>16</v>
      </c>
      <c r="D16" s="16"/>
      <c r="E16" s="16"/>
    </row>
    <row r="17" spans="1:7" ht="14.25" customHeight="1">
      <c r="A17" s="17" t="s">
        <v>17</v>
      </c>
      <c r="B17" s="18"/>
      <c r="C17" s="19">
        <f>Sheet2!T38</f>
        <v>0</v>
      </c>
      <c r="D17" s="20" t="s">
        <v>18</v>
      </c>
      <c r="G17" s="10" t="s">
        <v>19</v>
      </c>
    </row>
    <row r="18" spans="1:7" ht="14.25" customHeight="1">
      <c r="A18" s="17" t="s">
        <v>20</v>
      </c>
      <c r="B18" s="18" t="s">
        <v>21</v>
      </c>
      <c r="C18" s="13">
        <f>C17/12</f>
        <v>0</v>
      </c>
      <c r="D18" s="20" t="s">
        <v>22</v>
      </c>
    </row>
    <row r="19" spans="1:7" ht="14.25" customHeight="1">
      <c r="A19" s="5" t="s">
        <v>14</v>
      </c>
      <c r="B19" s="13" t="s">
        <v>23</v>
      </c>
      <c r="C19" s="21">
        <f>C14</f>
        <v>0</v>
      </c>
      <c r="D19" s="20"/>
    </row>
    <row r="20" spans="1:7" ht="14.25" customHeight="1">
      <c r="A20" s="17" t="s">
        <v>24</v>
      </c>
      <c r="B20" s="22" t="s">
        <v>21</v>
      </c>
      <c r="C20" s="23">
        <f>C18*C19</f>
        <v>0</v>
      </c>
      <c r="D20" s="20"/>
    </row>
    <row r="21" spans="1:7" ht="14.25" customHeight="1">
      <c r="B21" s="13"/>
    </row>
    <row r="22" spans="1:7" ht="14.25" customHeight="1">
      <c r="A22" s="14" t="s">
        <v>25</v>
      </c>
      <c r="B22" s="13"/>
    </row>
    <row r="23" spans="1:7" ht="14.25" customHeight="1">
      <c r="A23" s="5" t="s">
        <v>26</v>
      </c>
      <c r="B23" s="13"/>
      <c r="C23" s="24">
        <f>C13</f>
        <v>0</v>
      </c>
      <c r="D23" s="24"/>
    </row>
    <row r="24" spans="1:7" ht="14.25" customHeight="1">
      <c r="A24" s="17" t="str">
        <f>A20</f>
        <v>5% of the minimum for each year above the specification's minimum standards</v>
      </c>
      <c r="B24" s="22" t="s">
        <v>27</v>
      </c>
      <c r="C24" s="25">
        <f>C20</f>
        <v>0</v>
      </c>
      <c r="D24" s="24"/>
    </row>
    <row r="25" spans="1:7" ht="14.25" customHeight="1">
      <c r="A25" s="26" t="s">
        <v>25</v>
      </c>
      <c r="B25" s="27" t="s">
        <v>21</v>
      </c>
      <c r="C25" s="28">
        <f>C23+C24</f>
        <v>0</v>
      </c>
      <c r="D25" s="29"/>
      <c r="E25" s="30"/>
    </row>
    <row r="26" spans="1:7" ht="14.25" customHeight="1">
      <c r="A26" s="31" t="s">
        <v>28</v>
      </c>
      <c r="B26" s="30"/>
      <c r="C26" s="30"/>
      <c r="D26" s="30"/>
      <c r="E26" s="30"/>
    </row>
    <row r="27" spans="1:7" ht="14.25" customHeight="1">
      <c r="A27" s="30"/>
      <c r="B27" s="32" t="s">
        <v>10</v>
      </c>
      <c r="C27" s="33">
        <f>IFERROR(VLOOKUP(C11,Sheet5!A:F,2,FALSE),0)</f>
        <v>0</v>
      </c>
      <c r="D27" s="33"/>
      <c r="E27" s="33"/>
    </row>
    <row r="28" spans="1:7" ht="14.25" customHeight="1">
      <c r="A28" s="30"/>
      <c r="B28" s="32" t="s">
        <v>29</v>
      </c>
      <c r="C28" s="33">
        <f>IFERROR(VLOOKUP(C11,Sheet5!A:F,3,FALSE),0)</f>
        <v>0</v>
      </c>
      <c r="D28" s="33"/>
      <c r="E28" s="33"/>
    </row>
    <row r="29" spans="1:7" ht="14.25" customHeight="1">
      <c r="A29" s="30"/>
      <c r="B29" s="32" t="s">
        <v>30</v>
      </c>
      <c r="C29" s="33">
        <f>IFERROR(VLOOKUP(C11,Sheet5!A:F,4,FALSE),0)</f>
        <v>0</v>
      </c>
      <c r="D29" s="33"/>
      <c r="E29" s="33"/>
    </row>
    <row r="30" spans="1:7" ht="14.25" customHeight="1">
      <c r="A30" s="30"/>
      <c r="B30" s="32" t="s">
        <v>31</v>
      </c>
      <c r="C30" s="33">
        <f>IFERROR(VLOOKUP(C11,Sheet5!A:F,5,FALSE),0)</f>
        <v>0</v>
      </c>
      <c r="D30" s="33"/>
      <c r="E30" s="33"/>
    </row>
    <row r="31" spans="1:7" ht="14.25" customHeight="1">
      <c r="A31" s="30"/>
      <c r="B31" s="32" t="s">
        <v>11</v>
      </c>
      <c r="C31" s="33">
        <f>IFERROR(VLOOKUP(C11,Sheet5!A:F,6,FALSE),0)</f>
        <v>0</v>
      </c>
      <c r="D31" s="33"/>
      <c r="E31" s="33"/>
    </row>
    <row r="32" spans="1:7" ht="14.25" customHeight="1"/>
    <row r="33" spans="1:5" ht="14.25" customHeight="1">
      <c r="A33" s="34" t="s">
        <v>32</v>
      </c>
    </row>
    <row r="34" spans="1:5" ht="14.25" customHeight="1">
      <c r="A34" s="101"/>
      <c r="B34" s="102"/>
      <c r="C34" s="102"/>
      <c r="D34" s="102"/>
      <c r="E34" s="103"/>
    </row>
    <row r="35" spans="1:5" ht="14.25" customHeight="1">
      <c r="A35" s="104"/>
      <c r="B35" s="105"/>
      <c r="C35" s="105"/>
      <c r="D35" s="105"/>
      <c r="E35" s="106"/>
    </row>
    <row r="36" spans="1:5" ht="14.25" customHeight="1">
      <c r="A36" s="104"/>
      <c r="B36" s="105"/>
      <c r="C36" s="105"/>
      <c r="D36" s="105"/>
      <c r="E36" s="106"/>
    </row>
    <row r="37" spans="1:5" ht="14.25" customHeight="1">
      <c r="A37" s="104"/>
      <c r="B37" s="105"/>
      <c r="C37" s="105"/>
      <c r="D37" s="105"/>
      <c r="E37" s="106"/>
    </row>
    <row r="38" spans="1:5" ht="14.25" customHeight="1">
      <c r="A38" s="104"/>
      <c r="B38" s="105"/>
      <c r="C38" s="105"/>
      <c r="D38" s="105"/>
      <c r="E38" s="106"/>
    </row>
    <row r="39" spans="1:5" ht="14.25" customHeight="1">
      <c r="A39" s="107"/>
      <c r="B39" s="95"/>
      <c r="C39" s="95"/>
      <c r="D39" s="95"/>
      <c r="E39" s="108"/>
    </row>
    <row r="40" spans="1:5" ht="14.25" customHeight="1"/>
    <row r="41" spans="1:5" ht="14.25" customHeight="1">
      <c r="A41" s="5" t="s">
        <v>33</v>
      </c>
      <c r="C41" s="109"/>
      <c r="D41" s="105"/>
      <c r="E41" s="105"/>
    </row>
    <row r="42" spans="1:5" ht="14.25" customHeight="1"/>
    <row r="43" spans="1:5" ht="14.25" customHeight="1"/>
    <row r="44" spans="1:5" ht="14.25" customHeight="1"/>
    <row r="45" spans="1:5" ht="14.25" customHeight="1"/>
    <row r="46" spans="1:5" ht="14.25" customHeight="1"/>
    <row r="47" spans="1:5" ht="14.25" customHeight="1"/>
    <row r="48" spans="1: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 algorithmName="SHA-512" hashValue="jJ1eF4ieJE6reVEFerL/Mrydiw+npKkyu8fqNzywzshwhjaJeyAgC0LE9bTe53gk1k7GU+lULUafRvtHxEMSeQ==" saltValue="OailvyaQEWZE8+jjjB7p1w==" spinCount="100000" sheet="1" objects="1" scenarios="1" selectLockedCells="1"/>
  <mergeCells count="7">
    <mergeCell ref="A34:E39"/>
    <mergeCell ref="C41:E41"/>
    <mergeCell ref="D3:E3"/>
    <mergeCell ref="C5:E5"/>
    <mergeCell ref="C6:E6"/>
    <mergeCell ref="C7:E7"/>
    <mergeCell ref="C8:E8"/>
  </mergeCells>
  <pageMargins left="0.7" right="0.7" top="0.75" bottom="0.75" header="0" footer="0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Sheet5!$J$2:$J$5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000"/>
  <sheetViews>
    <sheetView workbookViewId="0">
      <selection sqref="A1:U1"/>
    </sheetView>
  </sheetViews>
  <sheetFormatPr defaultColWidth="14.44140625" defaultRowHeight="15" customHeight="1"/>
  <cols>
    <col min="1" max="1" width="7.6640625" customWidth="1"/>
    <col min="2" max="2" width="4.6640625" customWidth="1"/>
    <col min="3" max="3" width="7.6640625" customWidth="1"/>
    <col min="4" max="21" width="4.6640625" customWidth="1"/>
    <col min="22" max="26" width="8.6640625" customWidth="1"/>
  </cols>
  <sheetData>
    <row r="1" spans="1:21" ht="14.25" customHeight="1">
      <c r="A1" s="69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4.25" customHeight="1">
      <c r="A2" s="70" t="s">
        <v>35</v>
      </c>
      <c r="B2" s="71"/>
      <c r="C2" s="72"/>
      <c r="D2" s="73" t="s">
        <v>36</v>
      </c>
      <c r="E2" s="74"/>
      <c r="F2" s="74"/>
      <c r="G2" s="74"/>
      <c r="H2" s="74"/>
      <c r="I2" s="74"/>
      <c r="J2" s="74"/>
      <c r="K2" s="74"/>
      <c r="L2" s="75"/>
      <c r="M2" s="76" t="s">
        <v>37</v>
      </c>
      <c r="N2" s="77"/>
      <c r="O2" s="78"/>
      <c r="P2" s="81" t="s">
        <v>38</v>
      </c>
      <c r="Q2" s="77"/>
      <c r="R2" s="78"/>
      <c r="S2" s="81" t="s">
        <v>39</v>
      </c>
      <c r="T2" s="77"/>
      <c r="U2" s="82"/>
    </row>
    <row r="3" spans="1:21" ht="14.25" customHeight="1">
      <c r="A3" s="84" t="s">
        <v>40</v>
      </c>
      <c r="B3" s="42"/>
      <c r="C3" s="49"/>
      <c r="D3" s="54"/>
      <c r="E3" s="42"/>
      <c r="F3" s="42"/>
      <c r="G3" s="42"/>
      <c r="H3" s="42"/>
      <c r="I3" s="42"/>
      <c r="J3" s="42"/>
      <c r="K3" s="42"/>
      <c r="L3" s="49"/>
      <c r="M3" s="79"/>
      <c r="N3" s="41"/>
      <c r="O3" s="80"/>
      <c r="P3" s="79"/>
      <c r="Q3" s="41"/>
      <c r="R3" s="80"/>
      <c r="S3" s="79"/>
      <c r="T3" s="41"/>
      <c r="U3" s="83"/>
    </row>
    <row r="4" spans="1:21" ht="14.25" customHeight="1">
      <c r="A4" s="84" t="s">
        <v>41</v>
      </c>
      <c r="B4" s="42"/>
      <c r="C4" s="49"/>
      <c r="D4" s="84"/>
      <c r="E4" s="42"/>
      <c r="F4" s="42"/>
      <c r="G4" s="42"/>
      <c r="H4" s="42"/>
      <c r="I4" s="42"/>
      <c r="J4" s="42"/>
      <c r="K4" s="42"/>
      <c r="L4" s="49"/>
      <c r="M4" s="84"/>
      <c r="N4" s="42"/>
      <c r="O4" s="49"/>
      <c r="P4" s="87"/>
      <c r="Q4" s="42"/>
      <c r="R4" s="49"/>
      <c r="S4" s="86" t="str">
        <f>IF(ISBLANK(P4)," ",IF(M4="Q",(P4/180)*48,(P4/30)*12))</f>
        <v xml:space="preserve"> </v>
      </c>
      <c r="T4" s="42"/>
      <c r="U4" s="49"/>
    </row>
    <row r="5" spans="1:21" ht="14.25" customHeight="1">
      <c r="A5" s="84" t="s">
        <v>42</v>
      </c>
      <c r="B5" s="42"/>
      <c r="C5" s="49"/>
      <c r="D5" s="84"/>
      <c r="E5" s="42"/>
      <c r="F5" s="42"/>
      <c r="G5" s="42"/>
      <c r="H5" s="42"/>
      <c r="I5" s="42"/>
      <c r="J5" s="42"/>
      <c r="K5" s="42"/>
      <c r="L5" s="49"/>
      <c r="M5" s="85"/>
      <c r="N5" s="43"/>
      <c r="O5" s="44"/>
      <c r="P5" s="84"/>
      <c r="Q5" s="42"/>
      <c r="R5" s="49"/>
      <c r="S5" s="86" t="str">
        <f>IF(ISBLANK(P5)," ",(P5/24)*12)</f>
        <v xml:space="preserve"> </v>
      </c>
      <c r="T5" s="42"/>
      <c r="U5" s="49"/>
    </row>
    <row r="6" spans="1:21" ht="14.25" customHeight="1">
      <c r="A6" s="84" t="s">
        <v>43</v>
      </c>
      <c r="B6" s="42"/>
      <c r="C6" s="49"/>
      <c r="D6" s="88"/>
      <c r="E6" s="42"/>
      <c r="F6" s="42"/>
      <c r="G6" s="42"/>
      <c r="H6" s="42"/>
      <c r="I6" s="42"/>
      <c r="J6" s="42"/>
      <c r="K6" s="42"/>
      <c r="L6" s="49"/>
      <c r="M6" s="46"/>
      <c r="N6" s="41"/>
      <c r="O6" s="47"/>
      <c r="P6" s="84"/>
      <c r="Q6" s="42"/>
      <c r="R6" s="49"/>
      <c r="S6" s="84" t="str">
        <f>IF(ISBLANK(P6)," ",(P6/12)*12)</f>
        <v xml:space="preserve"> </v>
      </c>
      <c r="T6" s="42"/>
      <c r="U6" s="49"/>
    </row>
    <row r="7" spans="1:21" ht="14.25" customHeight="1">
      <c r="A7" s="55" t="s">
        <v>44</v>
      </c>
      <c r="B7" s="42"/>
      <c r="C7" s="42"/>
      <c r="D7" s="49"/>
      <c r="E7" s="67">
        <f>SUM(S4:U6)</f>
        <v>0</v>
      </c>
      <c r="F7" s="42"/>
      <c r="G7" s="49"/>
      <c r="H7" s="55" t="s">
        <v>45</v>
      </c>
      <c r="I7" s="42"/>
      <c r="J7" s="42"/>
      <c r="K7" s="49"/>
      <c r="L7" s="56"/>
      <c r="M7" s="42"/>
      <c r="N7" s="49"/>
      <c r="O7" s="55" t="s">
        <v>46</v>
      </c>
      <c r="P7" s="42"/>
      <c r="Q7" s="42"/>
      <c r="R7" s="49"/>
      <c r="S7" s="68">
        <f>E7-L7</f>
        <v>0</v>
      </c>
      <c r="T7" s="42"/>
      <c r="U7" s="49"/>
    </row>
    <row r="8" spans="1:21" ht="14.25" customHeight="1">
      <c r="A8" s="84" t="s">
        <v>47</v>
      </c>
      <c r="B8" s="42"/>
      <c r="C8" s="42"/>
      <c r="D8" s="42"/>
      <c r="E8" s="89"/>
      <c r="F8" s="42"/>
      <c r="G8" s="42"/>
      <c r="H8" s="42"/>
      <c r="I8" s="42"/>
      <c r="J8" s="42"/>
      <c r="K8" s="42"/>
      <c r="L8" s="42"/>
      <c r="M8" s="42"/>
      <c r="N8" s="90" t="s">
        <v>48</v>
      </c>
      <c r="O8" s="42"/>
      <c r="P8" s="49"/>
      <c r="Q8" s="84"/>
      <c r="R8" s="42"/>
      <c r="S8" s="42"/>
      <c r="T8" s="42"/>
      <c r="U8" s="49"/>
    </row>
    <row r="9" spans="1:21" ht="14.25" customHeight="1">
      <c r="A9" s="91"/>
      <c r="B9" s="43"/>
      <c r="C9" s="43"/>
      <c r="D9" s="43"/>
      <c r="E9" s="43"/>
      <c r="F9" s="35"/>
      <c r="G9" s="35"/>
      <c r="H9" s="35"/>
      <c r="I9" s="35"/>
      <c r="J9" s="65"/>
      <c r="K9" s="45"/>
      <c r="L9" s="36"/>
      <c r="M9" s="37"/>
      <c r="N9" s="37"/>
      <c r="O9" s="37"/>
      <c r="P9" s="37"/>
      <c r="Q9" s="37"/>
      <c r="R9" s="37"/>
      <c r="S9" s="38"/>
      <c r="T9" s="38"/>
      <c r="U9" s="38"/>
    </row>
    <row r="10" spans="1:21" ht="14.25" customHeight="1">
      <c r="A10" s="63"/>
      <c r="B10" s="45"/>
      <c r="C10" s="45"/>
      <c r="D10" s="64"/>
      <c r="E10" s="45"/>
      <c r="F10" s="45"/>
      <c r="G10" s="45"/>
      <c r="H10" s="45"/>
      <c r="I10" s="45"/>
      <c r="J10" s="65"/>
      <c r="K10" s="45"/>
      <c r="L10" s="36"/>
    </row>
    <row r="11" spans="1:21" ht="14.25" customHeight="1">
      <c r="A11" s="66" t="s">
        <v>49</v>
      </c>
      <c r="B11" s="62"/>
      <c r="C11" s="61" t="s">
        <v>50</v>
      </c>
      <c r="D11" s="62"/>
      <c r="E11" s="61" t="s">
        <v>51</v>
      </c>
      <c r="F11" s="42"/>
      <c r="G11" s="42"/>
      <c r="H11" s="42"/>
      <c r="I11" s="42"/>
      <c r="J11" s="42"/>
      <c r="K11" s="42"/>
      <c r="L11" s="42"/>
      <c r="M11" s="62"/>
      <c r="N11" s="61" t="s">
        <v>52</v>
      </c>
      <c r="O11" s="62"/>
      <c r="P11" s="61" t="s">
        <v>53</v>
      </c>
      <c r="Q11" s="62"/>
      <c r="R11" s="61" t="s">
        <v>54</v>
      </c>
      <c r="S11" s="62"/>
      <c r="T11" s="61" t="s">
        <v>55</v>
      </c>
      <c r="U11" s="49"/>
    </row>
    <row r="12" spans="1:21" ht="14.25" customHeight="1">
      <c r="A12" s="48"/>
      <c r="B12" s="49"/>
      <c r="C12" s="48"/>
      <c r="D12" s="49"/>
      <c r="E12" s="50"/>
      <c r="F12" s="42"/>
      <c r="G12" s="42"/>
      <c r="H12" s="42"/>
      <c r="I12" s="42"/>
      <c r="J12" s="42"/>
      <c r="K12" s="42"/>
      <c r="L12" s="42"/>
      <c r="M12" s="49"/>
      <c r="N12" s="51"/>
      <c r="O12" s="49"/>
      <c r="P12" s="52">
        <f t="shared" ref="P12:P34" si="0">ROUND(YEARFRAC(A12,C12)*12,1)</f>
        <v>0</v>
      </c>
      <c r="Q12" s="49"/>
      <c r="R12" s="53">
        <v>1</v>
      </c>
      <c r="S12" s="49"/>
      <c r="T12" s="51" t="str">
        <f t="shared" ref="T12:T34" si="1">IF(AND(ISBLANK(C12),ISBLANK(N12))," ",IF(N12&gt;0,(N12/40)*(P12)*R12,P12*R12))</f>
        <v xml:space="preserve"> </v>
      </c>
      <c r="U12" s="49"/>
    </row>
    <row r="13" spans="1:21" ht="14.25" customHeight="1">
      <c r="A13" s="48"/>
      <c r="B13" s="49"/>
      <c r="C13" s="48"/>
      <c r="D13" s="49"/>
      <c r="E13" s="50"/>
      <c r="F13" s="42"/>
      <c r="G13" s="42"/>
      <c r="H13" s="42"/>
      <c r="I13" s="42"/>
      <c r="J13" s="42"/>
      <c r="K13" s="42"/>
      <c r="L13" s="42"/>
      <c r="M13" s="49"/>
      <c r="N13" s="51"/>
      <c r="O13" s="49"/>
      <c r="P13" s="52">
        <f t="shared" si="0"/>
        <v>0</v>
      </c>
      <c r="Q13" s="49"/>
      <c r="R13" s="53">
        <v>1</v>
      </c>
      <c r="S13" s="49"/>
      <c r="T13" s="51" t="str">
        <f t="shared" si="1"/>
        <v xml:space="preserve"> </v>
      </c>
      <c r="U13" s="49"/>
    </row>
    <row r="14" spans="1:21" ht="14.25" customHeight="1">
      <c r="A14" s="48"/>
      <c r="B14" s="49"/>
      <c r="C14" s="48"/>
      <c r="D14" s="49"/>
      <c r="E14" s="50"/>
      <c r="F14" s="42"/>
      <c r="G14" s="42"/>
      <c r="H14" s="42"/>
      <c r="I14" s="42"/>
      <c r="J14" s="42"/>
      <c r="K14" s="42"/>
      <c r="L14" s="42"/>
      <c r="M14" s="49"/>
      <c r="N14" s="51"/>
      <c r="O14" s="49"/>
      <c r="P14" s="52">
        <f t="shared" si="0"/>
        <v>0</v>
      </c>
      <c r="Q14" s="49"/>
      <c r="R14" s="53">
        <v>1</v>
      </c>
      <c r="S14" s="49"/>
      <c r="T14" s="51" t="str">
        <f t="shared" si="1"/>
        <v xml:space="preserve"> </v>
      </c>
      <c r="U14" s="49"/>
    </row>
    <row r="15" spans="1:21" ht="14.25" customHeight="1">
      <c r="A15" s="48"/>
      <c r="B15" s="49"/>
      <c r="C15" s="48"/>
      <c r="D15" s="49"/>
      <c r="E15" s="50"/>
      <c r="F15" s="42"/>
      <c r="G15" s="42"/>
      <c r="H15" s="42"/>
      <c r="I15" s="42"/>
      <c r="J15" s="42"/>
      <c r="K15" s="42"/>
      <c r="L15" s="42"/>
      <c r="M15" s="49"/>
      <c r="N15" s="51"/>
      <c r="O15" s="49"/>
      <c r="P15" s="52">
        <f t="shared" si="0"/>
        <v>0</v>
      </c>
      <c r="Q15" s="49"/>
      <c r="R15" s="53">
        <v>1</v>
      </c>
      <c r="S15" s="49"/>
      <c r="T15" s="51" t="str">
        <f t="shared" si="1"/>
        <v xml:space="preserve"> </v>
      </c>
      <c r="U15" s="49"/>
    </row>
    <row r="16" spans="1:21" ht="14.25" customHeight="1">
      <c r="A16" s="48"/>
      <c r="B16" s="49"/>
      <c r="C16" s="48"/>
      <c r="D16" s="49"/>
      <c r="E16" s="50"/>
      <c r="F16" s="42"/>
      <c r="G16" s="42"/>
      <c r="H16" s="42"/>
      <c r="I16" s="42"/>
      <c r="J16" s="42"/>
      <c r="K16" s="42"/>
      <c r="L16" s="42"/>
      <c r="M16" s="49"/>
      <c r="N16" s="51"/>
      <c r="O16" s="49"/>
      <c r="P16" s="52">
        <f t="shared" si="0"/>
        <v>0</v>
      </c>
      <c r="Q16" s="49"/>
      <c r="R16" s="53">
        <v>1</v>
      </c>
      <c r="S16" s="49"/>
      <c r="T16" s="51" t="str">
        <f t="shared" si="1"/>
        <v xml:space="preserve"> </v>
      </c>
      <c r="U16" s="49"/>
    </row>
    <row r="17" spans="1:21" ht="14.25" customHeight="1">
      <c r="A17" s="48"/>
      <c r="B17" s="49"/>
      <c r="C17" s="48"/>
      <c r="D17" s="49"/>
      <c r="E17" s="50"/>
      <c r="F17" s="42"/>
      <c r="G17" s="42"/>
      <c r="H17" s="42"/>
      <c r="I17" s="42"/>
      <c r="J17" s="42"/>
      <c r="K17" s="42"/>
      <c r="L17" s="42"/>
      <c r="M17" s="49"/>
      <c r="N17" s="51"/>
      <c r="O17" s="49"/>
      <c r="P17" s="52">
        <f t="shared" si="0"/>
        <v>0</v>
      </c>
      <c r="Q17" s="49"/>
      <c r="R17" s="53">
        <v>1</v>
      </c>
      <c r="S17" s="49"/>
      <c r="T17" s="51" t="str">
        <f t="shared" si="1"/>
        <v xml:space="preserve"> </v>
      </c>
      <c r="U17" s="49"/>
    </row>
    <row r="18" spans="1:21" ht="14.25" customHeight="1">
      <c r="A18" s="48"/>
      <c r="B18" s="49"/>
      <c r="C18" s="48"/>
      <c r="D18" s="49"/>
      <c r="E18" s="50"/>
      <c r="F18" s="42"/>
      <c r="G18" s="42"/>
      <c r="H18" s="42"/>
      <c r="I18" s="42"/>
      <c r="J18" s="42"/>
      <c r="K18" s="42"/>
      <c r="L18" s="42"/>
      <c r="M18" s="49"/>
      <c r="N18" s="51"/>
      <c r="O18" s="49"/>
      <c r="P18" s="52">
        <f t="shared" si="0"/>
        <v>0</v>
      </c>
      <c r="Q18" s="49"/>
      <c r="R18" s="53">
        <v>1</v>
      </c>
      <c r="S18" s="49"/>
      <c r="T18" s="51" t="str">
        <f t="shared" si="1"/>
        <v xml:space="preserve"> </v>
      </c>
      <c r="U18" s="49"/>
    </row>
    <row r="19" spans="1:21" ht="14.25" customHeight="1">
      <c r="A19" s="48"/>
      <c r="B19" s="49"/>
      <c r="C19" s="48"/>
      <c r="D19" s="49"/>
      <c r="E19" s="50"/>
      <c r="F19" s="42"/>
      <c r="G19" s="42"/>
      <c r="H19" s="42"/>
      <c r="I19" s="42"/>
      <c r="J19" s="42"/>
      <c r="K19" s="42"/>
      <c r="L19" s="42"/>
      <c r="M19" s="49"/>
      <c r="N19" s="51"/>
      <c r="O19" s="49"/>
      <c r="P19" s="52">
        <f t="shared" si="0"/>
        <v>0</v>
      </c>
      <c r="Q19" s="49"/>
      <c r="R19" s="53">
        <v>1</v>
      </c>
      <c r="S19" s="49"/>
      <c r="T19" s="51" t="str">
        <f t="shared" si="1"/>
        <v xml:space="preserve"> </v>
      </c>
      <c r="U19" s="49"/>
    </row>
    <row r="20" spans="1:21" ht="14.25" customHeight="1">
      <c r="A20" s="48"/>
      <c r="B20" s="49"/>
      <c r="C20" s="48"/>
      <c r="D20" s="49"/>
      <c r="E20" s="50"/>
      <c r="F20" s="42"/>
      <c r="G20" s="42"/>
      <c r="H20" s="42"/>
      <c r="I20" s="42"/>
      <c r="J20" s="42"/>
      <c r="K20" s="42"/>
      <c r="L20" s="42"/>
      <c r="M20" s="49"/>
      <c r="N20" s="51"/>
      <c r="O20" s="49"/>
      <c r="P20" s="52">
        <f t="shared" si="0"/>
        <v>0</v>
      </c>
      <c r="Q20" s="49"/>
      <c r="R20" s="53">
        <v>1</v>
      </c>
      <c r="S20" s="49"/>
      <c r="T20" s="51" t="str">
        <f t="shared" si="1"/>
        <v xml:space="preserve"> </v>
      </c>
      <c r="U20" s="49"/>
    </row>
    <row r="21" spans="1:21" ht="14.25" customHeight="1">
      <c r="A21" s="48"/>
      <c r="B21" s="49"/>
      <c r="C21" s="48"/>
      <c r="D21" s="49"/>
      <c r="E21" s="50"/>
      <c r="F21" s="42"/>
      <c r="G21" s="42"/>
      <c r="H21" s="42"/>
      <c r="I21" s="42"/>
      <c r="J21" s="42"/>
      <c r="K21" s="42"/>
      <c r="L21" s="42"/>
      <c r="M21" s="49"/>
      <c r="N21" s="51"/>
      <c r="O21" s="49"/>
      <c r="P21" s="52">
        <f t="shared" si="0"/>
        <v>0</v>
      </c>
      <c r="Q21" s="49"/>
      <c r="R21" s="53">
        <v>1</v>
      </c>
      <c r="S21" s="49"/>
      <c r="T21" s="51" t="str">
        <f t="shared" si="1"/>
        <v xml:space="preserve"> </v>
      </c>
      <c r="U21" s="49"/>
    </row>
    <row r="22" spans="1:21" ht="14.25" customHeight="1">
      <c r="A22" s="48"/>
      <c r="B22" s="49"/>
      <c r="C22" s="48"/>
      <c r="D22" s="49"/>
      <c r="E22" s="50"/>
      <c r="F22" s="42"/>
      <c r="G22" s="42"/>
      <c r="H22" s="42"/>
      <c r="I22" s="42"/>
      <c r="J22" s="42"/>
      <c r="K22" s="42"/>
      <c r="L22" s="42"/>
      <c r="M22" s="49"/>
      <c r="N22" s="51"/>
      <c r="O22" s="49"/>
      <c r="P22" s="52">
        <f t="shared" si="0"/>
        <v>0</v>
      </c>
      <c r="Q22" s="49"/>
      <c r="R22" s="53">
        <v>1</v>
      </c>
      <c r="S22" s="49"/>
      <c r="T22" s="51" t="str">
        <f t="shared" si="1"/>
        <v xml:space="preserve"> </v>
      </c>
      <c r="U22" s="49"/>
    </row>
    <row r="23" spans="1:21" ht="14.25" customHeight="1">
      <c r="A23" s="48"/>
      <c r="B23" s="49"/>
      <c r="C23" s="48"/>
      <c r="D23" s="49"/>
      <c r="E23" s="50"/>
      <c r="F23" s="42"/>
      <c r="G23" s="42"/>
      <c r="H23" s="42"/>
      <c r="I23" s="42"/>
      <c r="J23" s="42"/>
      <c r="K23" s="42"/>
      <c r="L23" s="42"/>
      <c r="M23" s="49"/>
      <c r="N23" s="51"/>
      <c r="O23" s="49"/>
      <c r="P23" s="52">
        <f t="shared" si="0"/>
        <v>0</v>
      </c>
      <c r="Q23" s="49"/>
      <c r="R23" s="53">
        <v>1</v>
      </c>
      <c r="S23" s="49"/>
      <c r="T23" s="51" t="str">
        <f t="shared" si="1"/>
        <v xml:space="preserve"> </v>
      </c>
      <c r="U23" s="49"/>
    </row>
    <row r="24" spans="1:21" ht="14.25" customHeight="1">
      <c r="A24" s="48"/>
      <c r="B24" s="49"/>
      <c r="C24" s="48"/>
      <c r="D24" s="49"/>
      <c r="E24" s="50"/>
      <c r="F24" s="42"/>
      <c r="G24" s="42"/>
      <c r="H24" s="42"/>
      <c r="I24" s="42"/>
      <c r="J24" s="42"/>
      <c r="K24" s="42"/>
      <c r="L24" s="42"/>
      <c r="M24" s="49"/>
      <c r="N24" s="51"/>
      <c r="O24" s="49"/>
      <c r="P24" s="52">
        <f t="shared" si="0"/>
        <v>0</v>
      </c>
      <c r="Q24" s="49"/>
      <c r="R24" s="53">
        <v>1</v>
      </c>
      <c r="S24" s="49"/>
      <c r="T24" s="51" t="str">
        <f t="shared" si="1"/>
        <v xml:space="preserve"> </v>
      </c>
      <c r="U24" s="49"/>
    </row>
    <row r="25" spans="1:21" ht="14.25" customHeight="1">
      <c r="A25" s="48"/>
      <c r="B25" s="49"/>
      <c r="C25" s="48"/>
      <c r="D25" s="49"/>
      <c r="E25" s="50"/>
      <c r="F25" s="42"/>
      <c r="G25" s="42"/>
      <c r="H25" s="42"/>
      <c r="I25" s="42"/>
      <c r="J25" s="42"/>
      <c r="K25" s="42"/>
      <c r="L25" s="42"/>
      <c r="M25" s="49"/>
      <c r="N25" s="51"/>
      <c r="O25" s="49"/>
      <c r="P25" s="52">
        <f t="shared" si="0"/>
        <v>0</v>
      </c>
      <c r="Q25" s="49"/>
      <c r="R25" s="53">
        <v>1</v>
      </c>
      <c r="S25" s="49"/>
      <c r="T25" s="51" t="str">
        <f t="shared" si="1"/>
        <v xml:space="preserve"> </v>
      </c>
      <c r="U25" s="49"/>
    </row>
    <row r="26" spans="1:21" ht="14.25" customHeight="1">
      <c r="A26" s="48"/>
      <c r="B26" s="49"/>
      <c r="C26" s="48"/>
      <c r="D26" s="49"/>
      <c r="E26" s="50"/>
      <c r="F26" s="42"/>
      <c r="G26" s="42"/>
      <c r="H26" s="42"/>
      <c r="I26" s="42"/>
      <c r="J26" s="42"/>
      <c r="K26" s="42"/>
      <c r="L26" s="42"/>
      <c r="M26" s="49"/>
      <c r="N26" s="51"/>
      <c r="O26" s="49"/>
      <c r="P26" s="52">
        <f t="shared" si="0"/>
        <v>0</v>
      </c>
      <c r="Q26" s="49"/>
      <c r="R26" s="53">
        <v>1</v>
      </c>
      <c r="S26" s="49"/>
      <c r="T26" s="51" t="str">
        <f t="shared" si="1"/>
        <v xml:space="preserve"> </v>
      </c>
      <c r="U26" s="49"/>
    </row>
    <row r="27" spans="1:21" ht="14.25" customHeight="1">
      <c r="A27" s="48"/>
      <c r="B27" s="49"/>
      <c r="C27" s="48"/>
      <c r="D27" s="49"/>
      <c r="E27" s="50"/>
      <c r="F27" s="42"/>
      <c r="G27" s="42"/>
      <c r="H27" s="42"/>
      <c r="I27" s="42"/>
      <c r="J27" s="42"/>
      <c r="K27" s="42"/>
      <c r="L27" s="42"/>
      <c r="M27" s="49"/>
      <c r="N27" s="51"/>
      <c r="O27" s="49"/>
      <c r="P27" s="52">
        <f t="shared" si="0"/>
        <v>0</v>
      </c>
      <c r="Q27" s="49"/>
      <c r="R27" s="53">
        <v>1</v>
      </c>
      <c r="S27" s="49"/>
      <c r="T27" s="51" t="str">
        <f t="shared" si="1"/>
        <v xml:space="preserve"> </v>
      </c>
      <c r="U27" s="49"/>
    </row>
    <row r="28" spans="1:21" ht="14.25" customHeight="1">
      <c r="A28" s="48"/>
      <c r="B28" s="49"/>
      <c r="C28" s="48"/>
      <c r="D28" s="49"/>
      <c r="E28" s="50"/>
      <c r="F28" s="42"/>
      <c r="G28" s="42"/>
      <c r="H28" s="42"/>
      <c r="I28" s="42"/>
      <c r="J28" s="42"/>
      <c r="K28" s="42"/>
      <c r="L28" s="42"/>
      <c r="M28" s="49"/>
      <c r="N28" s="51"/>
      <c r="O28" s="49"/>
      <c r="P28" s="52">
        <f t="shared" si="0"/>
        <v>0</v>
      </c>
      <c r="Q28" s="49"/>
      <c r="R28" s="53">
        <v>1</v>
      </c>
      <c r="S28" s="49"/>
      <c r="T28" s="51" t="str">
        <f t="shared" si="1"/>
        <v xml:space="preserve"> </v>
      </c>
      <c r="U28" s="49"/>
    </row>
    <row r="29" spans="1:21" ht="14.25" customHeight="1">
      <c r="A29" s="48"/>
      <c r="B29" s="49"/>
      <c r="C29" s="48"/>
      <c r="D29" s="49"/>
      <c r="E29" s="50"/>
      <c r="F29" s="42"/>
      <c r="G29" s="42"/>
      <c r="H29" s="42"/>
      <c r="I29" s="42"/>
      <c r="J29" s="42"/>
      <c r="K29" s="42"/>
      <c r="L29" s="42"/>
      <c r="M29" s="49"/>
      <c r="N29" s="51"/>
      <c r="O29" s="49"/>
      <c r="P29" s="52">
        <f t="shared" si="0"/>
        <v>0</v>
      </c>
      <c r="Q29" s="49"/>
      <c r="R29" s="53">
        <v>1</v>
      </c>
      <c r="S29" s="49"/>
      <c r="T29" s="51" t="str">
        <f t="shared" si="1"/>
        <v xml:space="preserve"> </v>
      </c>
      <c r="U29" s="49"/>
    </row>
    <row r="30" spans="1:21" ht="14.25" customHeight="1">
      <c r="A30" s="48"/>
      <c r="B30" s="49"/>
      <c r="C30" s="48"/>
      <c r="D30" s="49"/>
      <c r="E30" s="50"/>
      <c r="F30" s="42"/>
      <c r="G30" s="42"/>
      <c r="H30" s="42"/>
      <c r="I30" s="42"/>
      <c r="J30" s="42"/>
      <c r="K30" s="42"/>
      <c r="L30" s="42"/>
      <c r="M30" s="49"/>
      <c r="N30" s="51"/>
      <c r="O30" s="49"/>
      <c r="P30" s="52">
        <f t="shared" si="0"/>
        <v>0</v>
      </c>
      <c r="Q30" s="49"/>
      <c r="R30" s="53">
        <v>1</v>
      </c>
      <c r="S30" s="49"/>
      <c r="T30" s="51" t="str">
        <f t="shared" si="1"/>
        <v xml:space="preserve"> </v>
      </c>
      <c r="U30" s="49"/>
    </row>
    <row r="31" spans="1:21" ht="14.25" customHeight="1">
      <c r="A31" s="48"/>
      <c r="B31" s="49"/>
      <c r="C31" s="48"/>
      <c r="D31" s="49"/>
      <c r="E31" s="50"/>
      <c r="F31" s="42"/>
      <c r="G31" s="42"/>
      <c r="H31" s="42"/>
      <c r="I31" s="42"/>
      <c r="J31" s="42"/>
      <c r="K31" s="42"/>
      <c r="L31" s="42"/>
      <c r="M31" s="49"/>
      <c r="N31" s="51"/>
      <c r="O31" s="49"/>
      <c r="P31" s="52">
        <f t="shared" si="0"/>
        <v>0</v>
      </c>
      <c r="Q31" s="49"/>
      <c r="R31" s="53">
        <v>1</v>
      </c>
      <c r="S31" s="49"/>
      <c r="T31" s="51" t="str">
        <f t="shared" si="1"/>
        <v xml:space="preserve"> </v>
      </c>
      <c r="U31" s="49"/>
    </row>
    <row r="32" spans="1:21" ht="14.25" customHeight="1">
      <c r="A32" s="48"/>
      <c r="B32" s="49"/>
      <c r="C32" s="48"/>
      <c r="D32" s="49"/>
      <c r="E32" s="50"/>
      <c r="F32" s="42"/>
      <c r="G32" s="42"/>
      <c r="H32" s="42"/>
      <c r="I32" s="42"/>
      <c r="J32" s="42"/>
      <c r="K32" s="42"/>
      <c r="L32" s="42"/>
      <c r="M32" s="49"/>
      <c r="N32" s="51"/>
      <c r="O32" s="49"/>
      <c r="P32" s="52">
        <f t="shared" si="0"/>
        <v>0</v>
      </c>
      <c r="Q32" s="49"/>
      <c r="R32" s="53">
        <v>1</v>
      </c>
      <c r="S32" s="49"/>
      <c r="T32" s="51" t="str">
        <f t="shared" si="1"/>
        <v xml:space="preserve"> </v>
      </c>
      <c r="U32" s="49"/>
    </row>
    <row r="33" spans="1:21" ht="14.25" customHeight="1">
      <c r="A33" s="48"/>
      <c r="B33" s="49"/>
      <c r="C33" s="48"/>
      <c r="D33" s="49"/>
      <c r="E33" s="50"/>
      <c r="F33" s="42"/>
      <c r="G33" s="42"/>
      <c r="H33" s="42"/>
      <c r="I33" s="42"/>
      <c r="J33" s="42"/>
      <c r="K33" s="42"/>
      <c r="L33" s="42"/>
      <c r="M33" s="49"/>
      <c r="N33" s="51"/>
      <c r="O33" s="49"/>
      <c r="P33" s="52">
        <f t="shared" si="0"/>
        <v>0</v>
      </c>
      <c r="Q33" s="49"/>
      <c r="R33" s="53">
        <v>1</v>
      </c>
      <c r="S33" s="49"/>
      <c r="T33" s="51" t="str">
        <f t="shared" si="1"/>
        <v xml:space="preserve"> </v>
      </c>
      <c r="U33" s="49"/>
    </row>
    <row r="34" spans="1:21" ht="14.25" customHeight="1">
      <c r="A34" s="48"/>
      <c r="B34" s="49"/>
      <c r="C34" s="48"/>
      <c r="D34" s="49"/>
      <c r="E34" s="50"/>
      <c r="F34" s="42"/>
      <c r="G34" s="42"/>
      <c r="H34" s="42"/>
      <c r="I34" s="42"/>
      <c r="J34" s="42"/>
      <c r="K34" s="42"/>
      <c r="L34" s="42"/>
      <c r="M34" s="49"/>
      <c r="N34" s="51"/>
      <c r="O34" s="49"/>
      <c r="P34" s="52">
        <f t="shared" si="0"/>
        <v>0</v>
      </c>
      <c r="Q34" s="49"/>
      <c r="R34" s="53">
        <v>1</v>
      </c>
      <c r="S34" s="49"/>
      <c r="T34" s="51" t="str">
        <f t="shared" si="1"/>
        <v xml:space="preserve"> </v>
      </c>
      <c r="U34" s="49"/>
    </row>
    <row r="35" spans="1:21" ht="14.25" customHeight="1">
      <c r="A35" s="55" t="s">
        <v>56</v>
      </c>
      <c r="B35" s="42"/>
      <c r="C35" s="42"/>
      <c r="D35" s="42"/>
      <c r="E35" s="49"/>
      <c r="F35" s="54">
        <f>SUM(T12:U34)</f>
        <v>0</v>
      </c>
      <c r="G35" s="49"/>
      <c r="H35" s="55" t="s">
        <v>57</v>
      </c>
      <c r="I35" s="42"/>
      <c r="J35" s="42"/>
      <c r="K35" s="42"/>
      <c r="L35" s="49"/>
      <c r="M35" s="56"/>
      <c r="N35" s="49"/>
      <c r="O35" s="55" t="s">
        <v>58</v>
      </c>
      <c r="P35" s="42"/>
      <c r="Q35" s="42"/>
      <c r="R35" s="42"/>
      <c r="S35" s="49"/>
      <c r="T35" s="57">
        <f>F35-M35</f>
        <v>0</v>
      </c>
      <c r="U35" s="49"/>
    </row>
    <row r="36" spans="1:21" ht="14.25" customHeight="1">
      <c r="A36" s="39"/>
      <c r="B36" s="39"/>
      <c r="C36" s="39"/>
      <c r="D36" s="39"/>
      <c r="E36" s="24"/>
      <c r="F36" s="40">
        <f>F35/12</f>
        <v>0</v>
      </c>
      <c r="G36" s="40" t="s">
        <v>59</v>
      </c>
      <c r="H36" s="58" t="s">
        <v>60</v>
      </c>
      <c r="I36" s="45"/>
      <c r="J36" s="45"/>
      <c r="K36" s="45"/>
      <c r="L36" s="45"/>
      <c r="M36" s="40">
        <f>M35/12</f>
        <v>0</v>
      </c>
      <c r="N36" s="40" t="s">
        <v>59</v>
      </c>
      <c r="O36" s="59"/>
      <c r="P36" s="60"/>
      <c r="Q36" s="60"/>
      <c r="R36" s="60"/>
      <c r="S36" s="60"/>
      <c r="T36" s="40">
        <f>T35/12</f>
        <v>0</v>
      </c>
      <c r="U36" s="40" t="s">
        <v>59</v>
      </c>
    </row>
    <row r="37" spans="1:21" ht="14.25" customHeight="1"/>
    <row r="38" spans="1:21" ht="14.25" customHeight="1">
      <c r="A38" s="55" t="s">
        <v>61</v>
      </c>
      <c r="B38" s="42"/>
      <c r="C38" s="42"/>
      <c r="D38" s="42"/>
      <c r="E38" s="49"/>
      <c r="F38" s="67">
        <f>E7+F35</f>
        <v>0</v>
      </c>
      <c r="G38" s="49"/>
      <c r="H38" s="55" t="s">
        <v>62</v>
      </c>
      <c r="I38" s="42"/>
      <c r="J38" s="42"/>
      <c r="K38" s="42"/>
      <c r="L38" s="49"/>
      <c r="M38" s="56">
        <f>L7+M35</f>
        <v>0</v>
      </c>
      <c r="N38" s="49"/>
      <c r="O38" s="55" t="s">
        <v>63</v>
      </c>
      <c r="P38" s="42"/>
      <c r="Q38" s="42"/>
      <c r="R38" s="42"/>
      <c r="S38" s="49"/>
      <c r="T38" s="68">
        <f>S7+T35</f>
        <v>0</v>
      </c>
      <c r="U38" s="49"/>
    </row>
    <row r="39" spans="1:21" ht="14.25" customHeight="1">
      <c r="F39" s="40">
        <f>F38/12</f>
        <v>0</v>
      </c>
      <c r="G39" s="40" t="s">
        <v>59</v>
      </c>
      <c r="M39" s="40">
        <f>M38/12</f>
        <v>0</v>
      </c>
      <c r="N39" s="40" t="s">
        <v>59</v>
      </c>
      <c r="T39" s="40">
        <f>T38/12</f>
        <v>0</v>
      </c>
      <c r="U39" s="40" t="s">
        <v>59</v>
      </c>
    </row>
    <row r="40" spans="1:21" ht="14.25" customHeight="1"/>
    <row r="41" spans="1:21" ht="14.25" customHeight="1"/>
    <row r="42" spans="1:21" ht="14.25" customHeight="1"/>
    <row r="43" spans="1:21" ht="14.25" customHeight="1"/>
    <row r="44" spans="1:21" ht="14.25" customHeight="1"/>
    <row r="45" spans="1:21" ht="14.25" customHeight="1"/>
    <row r="46" spans="1:21" ht="14.25" customHeight="1"/>
    <row r="47" spans="1:21" ht="14.25" customHeight="1"/>
    <row r="48" spans="1:2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19">
    <mergeCell ref="A26:B26"/>
    <mergeCell ref="C26:D26"/>
    <mergeCell ref="E26:M26"/>
    <mergeCell ref="N26:O26"/>
    <mergeCell ref="P26:Q26"/>
    <mergeCell ref="R26:S26"/>
    <mergeCell ref="T26:U26"/>
    <mergeCell ref="A27:B27"/>
    <mergeCell ref="C27:D27"/>
    <mergeCell ref="E27:M27"/>
    <mergeCell ref="N27:O27"/>
    <mergeCell ref="P27:Q27"/>
    <mergeCell ref="R27:S27"/>
    <mergeCell ref="T27:U27"/>
    <mergeCell ref="A24:B24"/>
    <mergeCell ref="C24:D24"/>
    <mergeCell ref="E24:M24"/>
    <mergeCell ref="N24:O24"/>
    <mergeCell ref="P24:Q24"/>
    <mergeCell ref="R24:S24"/>
    <mergeCell ref="T24:U24"/>
    <mergeCell ref="A25:B25"/>
    <mergeCell ref="C25:D25"/>
    <mergeCell ref="E25:M25"/>
    <mergeCell ref="N25:O25"/>
    <mergeCell ref="P25:Q25"/>
    <mergeCell ref="R25:S25"/>
    <mergeCell ref="T25:U25"/>
    <mergeCell ref="A22:B22"/>
    <mergeCell ref="C22:D22"/>
    <mergeCell ref="E22:M22"/>
    <mergeCell ref="N22:O22"/>
    <mergeCell ref="P22:Q22"/>
    <mergeCell ref="R22:S22"/>
    <mergeCell ref="T22:U22"/>
    <mergeCell ref="A23:B23"/>
    <mergeCell ref="C23:D23"/>
    <mergeCell ref="E23:M23"/>
    <mergeCell ref="N23:O23"/>
    <mergeCell ref="P23:Q23"/>
    <mergeCell ref="R23:S23"/>
    <mergeCell ref="T23:U23"/>
    <mergeCell ref="A20:B20"/>
    <mergeCell ref="C20:D20"/>
    <mergeCell ref="E20:M20"/>
    <mergeCell ref="N20:O20"/>
    <mergeCell ref="P20:Q20"/>
    <mergeCell ref="R20:S20"/>
    <mergeCell ref="T20:U20"/>
    <mergeCell ref="A21:B21"/>
    <mergeCell ref="C21:D21"/>
    <mergeCell ref="E21:M21"/>
    <mergeCell ref="N21:O21"/>
    <mergeCell ref="P21:Q21"/>
    <mergeCell ref="R21:S21"/>
    <mergeCell ref="T21:U21"/>
    <mergeCell ref="N18:O18"/>
    <mergeCell ref="P18:Q18"/>
    <mergeCell ref="R18:S18"/>
    <mergeCell ref="T18:U18"/>
    <mergeCell ref="A19:B19"/>
    <mergeCell ref="C19:D19"/>
    <mergeCell ref="E19:M19"/>
    <mergeCell ref="N19:O19"/>
    <mergeCell ref="P19:Q19"/>
    <mergeCell ref="R19:S19"/>
    <mergeCell ref="T19:U19"/>
    <mergeCell ref="A8:D8"/>
    <mergeCell ref="E8:M8"/>
    <mergeCell ref="N8:P8"/>
    <mergeCell ref="Q8:U8"/>
    <mergeCell ref="A9:E9"/>
    <mergeCell ref="J9:K9"/>
    <mergeCell ref="A16:B16"/>
    <mergeCell ref="C16:D16"/>
    <mergeCell ref="E16:M16"/>
    <mergeCell ref="N16:O16"/>
    <mergeCell ref="P16:Q16"/>
    <mergeCell ref="R16:S16"/>
    <mergeCell ref="T16:U16"/>
    <mergeCell ref="L7:N7"/>
    <mergeCell ref="O7:R7"/>
    <mergeCell ref="A6:C6"/>
    <mergeCell ref="D6:L6"/>
    <mergeCell ref="P6:R6"/>
    <mergeCell ref="S6:U6"/>
    <mergeCell ref="E7:G7"/>
    <mergeCell ref="H7:K7"/>
    <mergeCell ref="S7:U7"/>
    <mergeCell ref="A7:D7"/>
    <mergeCell ref="A1:U1"/>
    <mergeCell ref="A2:C2"/>
    <mergeCell ref="D2:L2"/>
    <mergeCell ref="M2:O3"/>
    <mergeCell ref="P2:R3"/>
    <mergeCell ref="S2:U3"/>
    <mergeCell ref="D3:L3"/>
    <mergeCell ref="M4:O4"/>
    <mergeCell ref="M5:O6"/>
    <mergeCell ref="P5:R5"/>
    <mergeCell ref="S5:U5"/>
    <mergeCell ref="A3:C3"/>
    <mergeCell ref="A4:C4"/>
    <mergeCell ref="D4:L4"/>
    <mergeCell ref="P4:R4"/>
    <mergeCell ref="S4:U4"/>
    <mergeCell ref="A5:C5"/>
    <mergeCell ref="D5:L5"/>
    <mergeCell ref="A15:B15"/>
    <mergeCell ref="C15:D15"/>
    <mergeCell ref="E15:M15"/>
    <mergeCell ref="N15:O15"/>
    <mergeCell ref="P15:Q15"/>
    <mergeCell ref="R15:S15"/>
    <mergeCell ref="T15:U15"/>
    <mergeCell ref="A35:E35"/>
    <mergeCell ref="A38:E38"/>
    <mergeCell ref="F38:G38"/>
    <mergeCell ref="H38:L38"/>
    <mergeCell ref="M38:N38"/>
    <mergeCell ref="O38:S38"/>
    <mergeCell ref="T38:U38"/>
    <mergeCell ref="A17:B17"/>
    <mergeCell ref="C17:D17"/>
    <mergeCell ref="E17:M17"/>
    <mergeCell ref="N17:O17"/>
    <mergeCell ref="P17:Q17"/>
    <mergeCell ref="R17:S17"/>
    <mergeCell ref="T17:U17"/>
    <mergeCell ref="A18:B18"/>
    <mergeCell ref="C18:D18"/>
    <mergeCell ref="E18:M18"/>
    <mergeCell ref="R13:S13"/>
    <mergeCell ref="T13:U13"/>
    <mergeCell ref="A14:B14"/>
    <mergeCell ref="C14:D14"/>
    <mergeCell ref="E14:M14"/>
    <mergeCell ref="N14:O14"/>
    <mergeCell ref="P14:Q14"/>
    <mergeCell ref="R14:S14"/>
    <mergeCell ref="T14:U14"/>
    <mergeCell ref="H36:L36"/>
    <mergeCell ref="O36:S36"/>
    <mergeCell ref="P11:Q11"/>
    <mergeCell ref="R11:S11"/>
    <mergeCell ref="T11:U11"/>
    <mergeCell ref="A10:C10"/>
    <mergeCell ref="D10:I10"/>
    <mergeCell ref="J10:K10"/>
    <mergeCell ref="A11:B11"/>
    <mergeCell ref="C11:D11"/>
    <mergeCell ref="E11:M11"/>
    <mergeCell ref="N11:O11"/>
    <mergeCell ref="A12:B12"/>
    <mergeCell ref="C12:D12"/>
    <mergeCell ref="E12:M12"/>
    <mergeCell ref="N12:O12"/>
    <mergeCell ref="P12:Q12"/>
    <mergeCell ref="R12:S12"/>
    <mergeCell ref="T12:U12"/>
    <mergeCell ref="A13:B13"/>
    <mergeCell ref="C13:D13"/>
    <mergeCell ref="E13:M13"/>
    <mergeCell ref="N13:O13"/>
    <mergeCell ref="P13:Q13"/>
    <mergeCell ref="A34:B34"/>
    <mergeCell ref="C34:D34"/>
    <mergeCell ref="E34:M34"/>
    <mergeCell ref="N34:O34"/>
    <mergeCell ref="P34:Q34"/>
    <mergeCell ref="R34:S34"/>
    <mergeCell ref="T34:U34"/>
    <mergeCell ref="F35:G35"/>
    <mergeCell ref="H35:L35"/>
    <mergeCell ref="M35:N35"/>
    <mergeCell ref="O35:S35"/>
    <mergeCell ref="T35:U35"/>
    <mergeCell ref="A32:B32"/>
    <mergeCell ref="C32:D32"/>
    <mergeCell ref="E32:M32"/>
    <mergeCell ref="N32:O32"/>
    <mergeCell ref="P32:Q32"/>
    <mergeCell ref="R32:S32"/>
    <mergeCell ref="T32:U32"/>
    <mergeCell ref="A33:B33"/>
    <mergeCell ref="C33:D33"/>
    <mergeCell ref="E33:M33"/>
    <mergeCell ref="N33:O33"/>
    <mergeCell ref="P33:Q33"/>
    <mergeCell ref="R33:S33"/>
    <mergeCell ref="T33:U33"/>
    <mergeCell ref="A30:B30"/>
    <mergeCell ref="C30:D30"/>
    <mergeCell ref="E30:M30"/>
    <mergeCell ref="N30:O30"/>
    <mergeCell ref="P30:Q30"/>
    <mergeCell ref="R30:S30"/>
    <mergeCell ref="T30:U30"/>
    <mergeCell ref="A31:B31"/>
    <mergeCell ref="C31:D31"/>
    <mergeCell ref="E31:M31"/>
    <mergeCell ref="N31:O31"/>
    <mergeCell ref="P31:Q31"/>
    <mergeCell ref="R31:S31"/>
    <mergeCell ref="T31:U31"/>
    <mergeCell ref="A28:B28"/>
    <mergeCell ref="C28:D28"/>
    <mergeCell ref="E28:M28"/>
    <mergeCell ref="N28:O28"/>
    <mergeCell ref="P28:Q28"/>
    <mergeCell ref="R28:S28"/>
    <mergeCell ref="T28:U28"/>
    <mergeCell ref="A29:B29"/>
    <mergeCell ref="C29:D29"/>
    <mergeCell ref="E29:M29"/>
    <mergeCell ref="N29:O29"/>
    <mergeCell ref="P29:Q29"/>
    <mergeCell ref="R29:S29"/>
    <mergeCell ref="T29:U29"/>
  </mergeCells>
  <dataValidations count="2">
    <dataValidation type="decimal" allowBlank="1" showInputMessage="1" showErrorMessage="1" promptTitle="Semester Hours" prompt="If giving full credit for Undergraduate degrees, enter:_x000a_Associate:  60_x000a_Bachelor:  120_x000a__x000a_If giving credit for coursework when a degree has not been completed, enter the  number of semester hours.  A transcript is required if a degree" sqref="P4" xr:uid="{00000000-0002-0000-0100-000000000000}">
      <formula1>10</formula1>
      <formula2>120</formula2>
    </dataValidation>
    <dataValidation type="list" allowBlank="1" showErrorMessage="1" sqref="D3" xr:uid="{00000000-0002-0000-0100-000001000000}">
      <formula1>"HS Diploma,GED,Grammar School,Unknown"</formula1>
    </dataValidation>
  </dataValidations>
  <pageMargins left="0.7" right="0.7" top="0.75" bottom="0.75" header="0" footer="0"/>
  <pageSetup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000"/>
  <sheetViews>
    <sheetView topLeftCell="A18" workbookViewId="0">
      <selection activeCell="O30" sqref="O30"/>
    </sheetView>
  </sheetViews>
  <sheetFormatPr defaultColWidth="14.44140625" defaultRowHeight="15" customHeight="1"/>
  <cols>
    <col min="1" max="12" width="8.6640625" customWidth="1"/>
    <col min="13" max="13" width="6.109375" customWidth="1"/>
    <col min="14" max="14" width="8.44140625" customWidth="1"/>
    <col min="15" max="17" width="7.33203125" customWidth="1"/>
    <col min="18" max="26" width="8.6640625" customWidth="1"/>
  </cols>
  <sheetData>
    <row r="1" spans="1:17" ht="14.25" customHeight="1"/>
    <row r="2" spans="1:17" ht="14.25" customHeight="1">
      <c r="A2" s="92" t="s">
        <v>190</v>
      </c>
      <c r="J2" t="s">
        <v>64</v>
      </c>
    </row>
    <row r="3" spans="1:17" ht="14.25" customHeight="1">
      <c r="J3" t="s">
        <v>65</v>
      </c>
    </row>
    <row r="4" spans="1:17" ht="14.25" customHeight="1">
      <c r="J4" t="s">
        <v>66</v>
      </c>
    </row>
    <row r="5" spans="1:17" ht="14.25" customHeight="1">
      <c r="A5" t="s">
        <v>67</v>
      </c>
      <c r="J5" t="s">
        <v>68</v>
      </c>
    </row>
    <row r="6" spans="1:17" ht="14.25" customHeight="1">
      <c r="A6" t="s">
        <v>69</v>
      </c>
      <c r="B6" t="s">
        <v>70</v>
      </c>
      <c r="C6" t="s">
        <v>71</v>
      </c>
      <c r="D6" t="s">
        <v>72</v>
      </c>
      <c r="E6" t="s">
        <v>73</v>
      </c>
      <c r="F6" t="s">
        <v>74</v>
      </c>
    </row>
    <row r="7" spans="1:17" ht="14.25" customHeight="1">
      <c r="A7" t="s">
        <v>75</v>
      </c>
      <c r="B7" s="93">
        <v>72.554326923076928</v>
      </c>
      <c r="C7" s="93">
        <v>95.22788461538461</v>
      </c>
      <c r="D7" s="93">
        <v>117.90096153846154</v>
      </c>
      <c r="E7" s="93">
        <v>140.57403846153846</v>
      </c>
      <c r="F7" s="93">
        <v>163.24759615384616</v>
      </c>
      <c r="M7" s="93"/>
      <c r="N7" s="93"/>
      <c r="O7" s="93"/>
      <c r="P7" s="93"/>
      <c r="Q7" s="93"/>
    </row>
    <row r="8" spans="1:17" ht="14.25" customHeight="1">
      <c r="A8" t="s">
        <v>76</v>
      </c>
      <c r="B8" s="93">
        <v>64.492788461538467</v>
      </c>
      <c r="C8" s="93">
        <v>84.646634615384613</v>
      </c>
      <c r="D8" s="93">
        <v>104.80096153846154</v>
      </c>
      <c r="E8" s="93">
        <v>124.9548076923077</v>
      </c>
      <c r="F8" s="93">
        <v>145.10865384615386</v>
      </c>
      <c r="M8" s="93"/>
      <c r="N8" s="93"/>
      <c r="O8" s="93"/>
      <c r="P8" s="93"/>
      <c r="Q8" s="93"/>
    </row>
    <row r="9" spans="1:17" ht="14.25" customHeight="1">
      <c r="A9" t="s">
        <v>77</v>
      </c>
      <c r="B9" s="93">
        <v>57.32692307692308</v>
      </c>
      <c r="C9" s="93">
        <v>75.241826923076928</v>
      </c>
      <c r="D9" s="93">
        <v>93.15625</v>
      </c>
      <c r="E9" s="93">
        <v>111.07115384615385</v>
      </c>
      <c r="F9" s="93">
        <v>128.98557692307693</v>
      </c>
      <c r="M9" s="93"/>
      <c r="N9" s="93"/>
      <c r="O9" s="93"/>
      <c r="P9" s="93"/>
      <c r="Q9" s="93"/>
    </row>
    <row r="10" spans="1:17" ht="14.25" customHeight="1">
      <c r="A10" t="s">
        <v>78</v>
      </c>
      <c r="B10" s="93">
        <v>50.957211538461536</v>
      </c>
      <c r="C10" s="93">
        <v>66.881249999999994</v>
      </c>
      <c r="D10" s="93">
        <v>82.805769230769229</v>
      </c>
      <c r="E10" s="93">
        <v>98.729807692307688</v>
      </c>
      <c r="F10" s="93">
        <v>114.65384615384616</v>
      </c>
      <c r="M10" s="93"/>
      <c r="N10" s="93"/>
      <c r="O10" s="93"/>
      <c r="P10" s="93"/>
      <c r="Q10" s="93"/>
    </row>
    <row r="11" spans="1:17" ht="14.25" customHeight="1">
      <c r="A11" t="s">
        <v>79</v>
      </c>
      <c r="B11" s="93">
        <v>45.295192307692311</v>
      </c>
      <c r="C11" s="93">
        <v>59.45</v>
      </c>
      <c r="D11" s="93">
        <v>73.604807692307688</v>
      </c>
      <c r="E11" s="93">
        <v>87.759615384615387</v>
      </c>
      <c r="F11" s="93">
        <v>101.91442307692307</v>
      </c>
      <c r="M11" s="93"/>
      <c r="N11" s="93"/>
      <c r="O11" s="93"/>
      <c r="P11" s="93"/>
      <c r="Q11" s="93"/>
    </row>
    <row r="12" spans="1:17" ht="14.25" customHeight="1">
      <c r="A12" t="s">
        <v>80</v>
      </c>
      <c r="B12" s="93">
        <v>40.262500000000003</v>
      </c>
      <c r="C12" s="93">
        <v>52.844711538461539</v>
      </c>
      <c r="D12" s="93">
        <v>65.426442307692312</v>
      </c>
      <c r="E12" s="93">
        <v>78.008653846153848</v>
      </c>
      <c r="F12" s="93">
        <v>90.590865384615384</v>
      </c>
      <c r="M12" s="93"/>
      <c r="N12" s="93"/>
      <c r="O12" s="93"/>
      <c r="P12" s="93"/>
      <c r="Q12" s="93"/>
    </row>
    <row r="13" spans="1:17" ht="14.25" customHeight="1">
      <c r="A13" t="s">
        <v>81</v>
      </c>
      <c r="B13" s="93">
        <v>39.428365384615383</v>
      </c>
      <c r="C13" s="93">
        <v>48.792788461538464</v>
      </c>
      <c r="D13" s="93">
        <v>58.157211538461539</v>
      </c>
      <c r="E13" s="93">
        <v>67.521153846153851</v>
      </c>
      <c r="F13" s="93">
        <v>76.885576923076925</v>
      </c>
      <c r="M13" s="93"/>
      <c r="N13" s="93"/>
      <c r="O13" s="93"/>
      <c r="P13" s="93"/>
      <c r="Q13" s="93"/>
    </row>
    <row r="14" spans="1:17" ht="14.25" customHeight="1">
      <c r="A14" t="s">
        <v>82</v>
      </c>
      <c r="B14" s="93">
        <v>36.677884615384613</v>
      </c>
      <c r="C14" s="93">
        <v>45.388461538461542</v>
      </c>
      <c r="D14" s="93">
        <v>54.099519230769232</v>
      </c>
      <c r="E14" s="93">
        <v>62.810576923076923</v>
      </c>
      <c r="F14" s="93">
        <v>71.521634615384613</v>
      </c>
      <c r="M14" s="93"/>
      <c r="N14" s="93"/>
      <c r="O14" s="93"/>
      <c r="P14" s="93"/>
      <c r="Q14" s="93"/>
    </row>
    <row r="15" spans="1:17" ht="14.25" customHeight="1">
      <c r="A15" t="s">
        <v>83</v>
      </c>
      <c r="B15" s="93">
        <v>34.118749999999999</v>
      </c>
      <c r="C15" s="93">
        <v>42.222115384615385</v>
      </c>
      <c r="D15" s="93">
        <v>50.325000000000003</v>
      </c>
      <c r="E15" s="93">
        <v>58.428365384615383</v>
      </c>
      <c r="F15" s="93">
        <v>66.531730769230762</v>
      </c>
      <c r="M15" s="93"/>
      <c r="N15" s="93"/>
      <c r="O15" s="93"/>
      <c r="P15" s="93"/>
      <c r="Q15" s="93"/>
    </row>
    <row r="16" spans="1:17" ht="14.25" customHeight="1">
      <c r="A16" t="s">
        <v>84</v>
      </c>
      <c r="B16" s="93">
        <v>31.738461538461539</v>
      </c>
      <c r="C16" s="93">
        <v>39.276442307692307</v>
      </c>
      <c r="D16" s="93">
        <v>46.813942307692308</v>
      </c>
      <c r="E16" s="93">
        <v>54.351923076923079</v>
      </c>
      <c r="F16" s="93">
        <v>61.88990384615385</v>
      </c>
      <c r="M16" s="93"/>
      <c r="N16" s="93"/>
      <c r="O16" s="93"/>
      <c r="P16" s="93"/>
      <c r="Q16" s="93"/>
    </row>
    <row r="17" spans="1:17" ht="14.25" customHeight="1">
      <c r="A17" t="s">
        <v>85</v>
      </c>
      <c r="B17" s="93">
        <v>31.671153846153846</v>
      </c>
      <c r="C17" s="93">
        <v>37.609615384615381</v>
      </c>
      <c r="D17" s="93">
        <v>43.54807692307692</v>
      </c>
      <c r="E17" s="93">
        <v>49.486538461538458</v>
      </c>
      <c r="F17" s="93">
        <v>55.424519230769228</v>
      </c>
      <c r="M17" s="93"/>
      <c r="N17" s="93"/>
      <c r="O17" s="93"/>
      <c r="P17" s="93"/>
      <c r="Q17" s="93"/>
    </row>
    <row r="18" spans="1:17" ht="14.25" customHeight="1">
      <c r="A18" t="s">
        <v>86</v>
      </c>
      <c r="B18" s="93">
        <v>30.162980769230771</v>
      </c>
      <c r="C18" s="93">
        <v>35.818750000000001</v>
      </c>
      <c r="D18" s="93">
        <v>41.474519230769232</v>
      </c>
      <c r="E18" s="93">
        <v>47.129807692307693</v>
      </c>
      <c r="F18" s="93">
        <v>52.785576923076924</v>
      </c>
      <c r="M18" s="93"/>
      <c r="N18" s="93"/>
      <c r="O18" s="93"/>
      <c r="P18" s="93"/>
      <c r="Q18" s="93"/>
    </row>
    <row r="19" spans="1:17" ht="14.25" customHeight="1">
      <c r="A19" t="s">
        <v>87</v>
      </c>
      <c r="B19" s="93">
        <v>28.726923076923075</v>
      </c>
      <c r="C19" s="93">
        <v>34.112980769230766</v>
      </c>
      <c r="D19" s="93">
        <v>39.499519230769231</v>
      </c>
      <c r="E19" s="93">
        <v>44.885576923076925</v>
      </c>
      <c r="F19" s="93">
        <v>50.272115384615383</v>
      </c>
      <c r="M19" s="93"/>
      <c r="N19" s="93"/>
      <c r="O19" s="93"/>
      <c r="P19" s="93"/>
      <c r="Q19" s="93"/>
    </row>
    <row r="20" spans="1:17" ht="14.25" customHeight="1">
      <c r="A20" t="s">
        <v>88</v>
      </c>
      <c r="B20" s="93">
        <v>27.358653846153846</v>
      </c>
      <c r="C20" s="93">
        <v>32.488461538461536</v>
      </c>
      <c r="D20" s="93">
        <v>37.618269230769229</v>
      </c>
      <c r="E20" s="93">
        <v>42.748076923076923</v>
      </c>
      <c r="F20" s="93">
        <v>47.877884615384616</v>
      </c>
      <c r="M20" s="93"/>
      <c r="N20" s="93"/>
      <c r="O20" s="93"/>
      <c r="P20" s="93"/>
      <c r="Q20" s="93"/>
    </row>
    <row r="21" spans="1:17" ht="14.25" customHeight="1">
      <c r="A21" t="s">
        <v>89</v>
      </c>
      <c r="B21" s="93">
        <v>26.056249999999999</v>
      </c>
      <c r="C21" s="93">
        <v>30.941346153846155</v>
      </c>
      <c r="D21" s="93">
        <v>35.82692307692308</v>
      </c>
      <c r="E21" s="93">
        <v>40.712499999999999</v>
      </c>
      <c r="F21" s="93">
        <v>45.598076923076924</v>
      </c>
      <c r="M21" s="93"/>
      <c r="N21" s="93"/>
      <c r="O21" s="93"/>
      <c r="P21" s="93"/>
      <c r="Q21" s="93"/>
    </row>
    <row r="22" spans="1:17" ht="14.25" customHeight="1">
      <c r="A22" t="s">
        <v>90</v>
      </c>
      <c r="B22" s="93">
        <v>24.815384615384616</v>
      </c>
      <c r="C22" s="93">
        <v>29.468269230769231</v>
      </c>
      <c r="D22" s="93">
        <v>34.121153846153845</v>
      </c>
      <c r="E22" s="93">
        <v>38.77403846153846</v>
      </c>
      <c r="F22" s="93">
        <v>43.426923076923075</v>
      </c>
      <c r="M22" s="93"/>
      <c r="N22" s="93"/>
      <c r="O22" s="93"/>
      <c r="P22" s="93"/>
      <c r="Q22" s="93"/>
    </row>
    <row r="23" spans="1:17" ht="14.25" customHeight="1">
      <c r="A23" t="s">
        <v>91</v>
      </c>
      <c r="B23" s="93">
        <v>23.633653846153845</v>
      </c>
      <c r="C23" s="93">
        <v>28.064903846153847</v>
      </c>
      <c r="D23" s="93">
        <v>32.496153846153845</v>
      </c>
      <c r="E23" s="93">
        <v>36.927403846153844</v>
      </c>
      <c r="F23" s="93">
        <v>41.35865384615385</v>
      </c>
      <c r="M23" s="93"/>
      <c r="N23" s="93"/>
      <c r="O23" s="93"/>
      <c r="P23" s="93"/>
      <c r="Q23" s="93"/>
    </row>
    <row r="24" spans="1:17" ht="14.25" customHeight="1">
      <c r="A24" t="s">
        <v>92</v>
      </c>
      <c r="B24" s="93">
        <v>22.508173076923075</v>
      </c>
      <c r="C24" s="93">
        <v>26.728365384615383</v>
      </c>
      <c r="D24" s="93">
        <v>30.948557692307691</v>
      </c>
      <c r="E24" s="93">
        <v>35.169230769230772</v>
      </c>
      <c r="F24" s="93">
        <v>39.38942307692308</v>
      </c>
      <c r="M24" s="93"/>
      <c r="N24" s="93"/>
      <c r="O24" s="93"/>
      <c r="P24" s="93"/>
      <c r="Q24" s="93"/>
    </row>
    <row r="25" spans="1:17" ht="14.25" customHeight="1">
      <c r="A25" t="s">
        <v>93</v>
      </c>
      <c r="B25" s="93">
        <v>21.436538461538461</v>
      </c>
      <c r="C25" s="93">
        <v>25.455769230769231</v>
      </c>
      <c r="D25" s="93">
        <v>29.475000000000001</v>
      </c>
      <c r="E25" s="93">
        <v>33.494230769230768</v>
      </c>
      <c r="F25" s="93">
        <v>37.513461538461542</v>
      </c>
      <c r="M25" s="93"/>
      <c r="N25" s="93"/>
      <c r="O25" s="93"/>
      <c r="P25" s="93"/>
      <c r="Q25" s="93"/>
    </row>
    <row r="26" spans="1:17" ht="14.25" customHeight="1">
      <c r="A26" t="s">
        <v>94</v>
      </c>
      <c r="B26" s="93">
        <v>20.415384615384614</v>
      </c>
      <c r="C26" s="93">
        <v>24.243749999999999</v>
      </c>
      <c r="D26" s="93">
        <v>28.071634615384614</v>
      </c>
      <c r="E26" s="93">
        <v>31.899519230769229</v>
      </c>
      <c r="F26" s="93">
        <v>35.727403846153848</v>
      </c>
      <c r="M26" s="93"/>
      <c r="N26" s="93"/>
      <c r="O26" s="93"/>
      <c r="P26" s="93"/>
      <c r="Q26" s="93"/>
    </row>
    <row r="27" spans="1:17" ht="14.25" customHeight="1">
      <c r="A27" t="s">
        <v>95</v>
      </c>
      <c r="B27" s="93">
        <v>19.443269230769232</v>
      </c>
      <c r="C27" s="93">
        <v>23.088942307692307</v>
      </c>
      <c r="D27" s="93">
        <v>26.734615384615385</v>
      </c>
      <c r="E27" s="93">
        <v>30.380288461538463</v>
      </c>
      <c r="F27" s="93">
        <v>34.025961538461537</v>
      </c>
      <c r="M27" s="93"/>
      <c r="N27" s="93"/>
      <c r="O27" s="93"/>
      <c r="P27" s="93"/>
      <c r="Q27" s="93"/>
    </row>
    <row r="28" spans="1:17" ht="14.25" customHeight="1">
      <c r="A28" t="s">
        <v>96</v>
      </c>
      <c r="B28" s="93">
        <v>18.517307692307693</v>
      </c>
      <c r="C28" s="93">
        <v>21.989423076923078</v>
      </c>
      <c r="D28" s="93">
        <v>25.46153846153846</v>
      </c>
      <c r="E28" s="93">
        <v>28.933653846153845</v>
      </c>
      <c r="F28" s="93">
        <v>32.405769230769231</v>
      </c>
      <c r="M28" s="93"/>
      <c r="N28" s="93"/>
      <c r="O28" s="93"/>
      <c r="P28" s="93"/>
      <c r="Q28" s="93"/>
    </row>
    <row r="29" spans="1:17" ht="14.25" customHeight="1">
      <c r="A29" t="s">
        <v>97</v>
      </c>
      <c r="B29" s="93">
        <v>17.635576923076922</v>
      </c>
      <c r="C29" s="93">
        <v>20.942307692307693</v>
      </c>
      <c r="D29" s="93">
        <v>24.249038461538461</v>
      </c>
      <c r="E29" s="93">
        <v>27.555769230769229</v>
      </c>
      <c r="F29" s="93">
        <v>30.862500000000001</v>
      </c>
      <c r="M29" s="93"/>
      <c r="N29" s="93"/>
      <c r="O29" s="93"/>
      <c r="P29" s="93"/>
      <c r="Q29" s="93"/>
    </row>
    <row r="30" spans="1:17" ht="14.25" customHeight="1">
      <c r="A30" t="s">
        <v>98</v>
      </c>
      <c r="B30" s="93">
        <v>16.796153846153846</v>
      </c>
      <c r="C30" s="93">
        <v>19.945192307692309</v>
      </c>
      <c r="D30" s="93">
        <v>23.094230769230769</v>
      </c>
      <c r="E30" s="93">
        <v>26.243749999999999</v>
      </c>
      <c r="F30" s="93">
        <v>29.392788461538462</v>
      </c>
      <c r="M30" s="93"/>
      <c r="N30" s="93"/>
      <c r="O30" s="93"/>
      <c r="P30" s="93"/>
      <c r="Q30" s="93"/>
    </row>
    <row r="31" spans="1:17" ht="14.25" customHeight="1">
      <c r="A31" t="s">
        <v>99</v>
      </c>
      <c r="B31" s="93">
        <v>15.996153846153845</v>
      </c>
      <c r="C31" s="93">
        <v>18.995192307692307</v>
      </c>
      <c r="D31" s="93">
        <v>21.994711538461537</v>
      </c>
      <c r="E31" s="93">
        <v>24.993749999999999</v>
      </c>
      <c r="F31" s="93">
        <v>27.993269230769229</v>
      </c>
      <c r="M31" s="93"/>
      <c r="N31" s="93"/>
      <c r="O31" s="93"/>
      <c r="P31" s="93"/>
      <c r="Q31" s="93"/>
    </row>
    <row r="32" spans="1:17" ht="14.25" customHeight="1">
      <c r="A32" t="s">
        <v>100</v>
      </c>
      <c r="B32" s="93">
        <v>15.234615384615385</v>
      </c>
      <c r="C32" s="93">
        <v>18.090865384615384</v>
      </c>
      <c r="D32" s="93">
        <v>20.947115384615383</v>
      </c>
      <c r="E32" s="93">
        <v>23.803846153846155</v>
      </c>
      <c r="F32" s="93">
        <v>26.660096153846155</v>
      </c>
      <c r="M32" s="93"/>
      <c r="N32" s="93"/>
      <c r="O32" s="93"/>
      <c r="P32" s="93"/>
      <c r="Q32" s="93"/>
    </row>
    <row r="33" spans="1:17" ht="14.25" customHeight="1">
      <c r="A33" t="s">
        <v>101</v>
      </c>
      <c r="B33" s="93">
        <v>14.509134615384616</v>
      </c>
      <c r="C33" s="93">
        <v>17.229326923076922</v>
      </c>
      <c r="D33" s="93">
        <v>19.95</v>
      </c>
      <c r="E33" s="93">
        <v>22.670192307692307</v>
      </c>
      <c r="F33" s="93">
        <v>25.390865384615385</v>
      </c>
      <c r="M33" s="93"/>
      <c r="N33" s="93"/>
      <c r="O33" s="93"/>
      <c r="P33" s="93"/>
      <c r="Q33" s="93"/>
    </row>
    <row r="34" spans="1:17" ht="14.25" customHeight="1">
      <c r="A34" t="s">
        <v>102</v>
      </c>
      <c r="B34" s="93">
        <v>13.81826923076923</v>
      </c>
      <c r="C34" s="93">
        <v>16.409134615384616</v>
      </c>
      <c r="D34" s="93">
        <v>19</v>
      </c>
      <c r="E34" s="93">
        <v>21.590865384615384</v>
      </c>
      <c r="F34" s="93">
        <v>24.181730769230768</v>
      </c>
      <c r="M34" s="93"/>
      <c r="N34" s="93"/>
      <c r="O34" s="93"/>
      <c r="P34" s="93"/>
      <c r="Q34" s="93"/>
    </row>
    <row r="35" spans="1:17" ht="14.25" customHeight="1">
      <c r="A35" t="s">
        <v>103</v>
      </c>
      <c r="B35" s="93">
        <v>13.160096153846155</v>
      </c>
      <c r="C35" s="93">
        <v>15.627403846153847</v>
      </c>
      <c r="D35" s="93">
        <v>18.095192307692308</v>
      </c>
      <c r="E35" s="93">
        <v>20.5625</v>
      </c>
      <c r="F35" s="93">
        <v>23.030288461538461</v>
      </c>
      <c r="M35" s="93"/>
      <c r="N35" s="93"/>
      <c r="O35" s="93"/>
      <c r="P35" s="93"/>
      <c r="Q35" s="93"/>
    </row>
    <row r="36" spans="1:17" ht="14.25" customHeight="1">
      <c r="A36" t="s">
        <v>104</v>
      </c>
      <c r="B36" s="93">
        <v>12.533173076923077</v>
      </c>
      <c r="C36" s="93">
        <v>14.883653846153846</v>
      </c>
      <c r="D36" s="93">
        <v>17.233653846153846</v>
      </c>
      <c r="E36" s="93">
        <v>19.583653846153847</v>
      </c>
      <c r="F36" s="93">
        <v>21.933653846153845</v>
      </c>
      <c r="M36" s="93"/>
      <c r="N36" s="93"/>
      <c r="O36" s="93"/>
      <c r="P36" s="93"/>
      <c r="Q36" s="93"/>
    </row>
    <row r="37" spans="1:17" ht="14.25" customHeight="1">
      <c r="A37" t="s">
        <v>105</v>
      </c>
      <c r="B37" s="93"/>
      <c r="C37" s="93"/>
      <c r="D37" s="93"/>
      <c r="E37" s="93"/>
      <c r="F37" s="93"/>
      <c r="M37" s="93"/>
      <c r="N37" s="93"/>
      <c r="O37" s="93"/>
      <c r="P37" s="93"/>
      <c r="Q37" s="93"/>
    </row>
    <row r="38" spans="1:17" ht="14.25" customHeight="1">
      <c r="B38" s="93"/>
      <c r="C38" s="93"/>
      <c r="D38" s="93"/>
      <c r="E38" s="93"/>
      <c r="F38" s="93"/>
      <c r="M38" s="93"/>
      <c r="N38" s="93"/>
      <c r="O38" s="93"/>
      <c r="P38" s="93"/>
      <c r="Q38" s="93"/>
    </row>
    <row r="39" spans="1:17" ht="14.25" customHeight="1">
      <c r="B39" s="93"/>
      <c r="C39" s="93"/>
      <c r="D39" s="93"/>
      <c r="E39" s="93"/>
      <c r="F39" s="93"/>
      <c r="M39" s="93"/>
      <c r="N39" s="93"/>
      <c r="O39" s="93"/>
      <c r="P39" s="93"/>
      <c r="Q39" s="93"/>
    </row>
    <row r="40" spans="1:17" ht="14.25" customHeight="1">
      <c r="B40" s="93"/>
      <c r="C40" s="93"/>
      <c r="D40" s="93"/>
      <c r="E40" s="93"/>
      <c r="F40" s="93"/>
      <c r="M40" s="93"/>
      <c r="N40" s="93"/>
      <c r="O40" s="93"/>
      <c r="P40" s="93"/>
      <c r="Q40" s="93"/>
    </row>
    <row r="41" spans="1:17" ht="14.25" customHeight="1">
      <c r="B41" s="93"/>
      <c r="C41" s="93"/>
      <c r="D41" s="93"/>
      <c r="E41" s="93"/>
      <c r="F41" s="93"/>
      <c r="M41" s="93"/>
      <c r="N41" s="93"/>
      <c r="O41" s="93"/>
      <c r="P41" s="93"/>
      <c r="Q41" s="93"/>
    </row>
    <row r="42" spans="1:17" ht="14.25" customHeight="1">
      <c r="B42" s="93"/>
      <c r="C42" s="93"/>
      <c r="D42" s="93"/>
      <c r="E42" s="93"/>
      <c r="F42" s="93"/>
      <c r="M42" s="93"/>
      <c r="N42" s="93"/>
      <c r="O42" s="93"/>
      <c r="P42" s="93"/>
      <c r="Q42" s="93"/>
    </row>
    <row r="43" spans="1:17" ht="14.25" customHeight="1">
      <c r="B43" s="93"/>
      <c r="C43" s="93"/>
      <c r="D43" s="93"/>
      <c r="E43" s="93"/>
      <c r="F43" s="93"/>
      <c r="M43" s="93"/>
      <c r="N43" s="93"/>
      <c r="O43" s="93"/>
      <c r="P43" s="93"/>
      <c r="Q43" s="93"/>
    </row>
    <row r="44" spans="1:17" ht="14.25" customHeight="1">
      <c r="B44" s="93"/>
      <c r="C44" s="93"/>
      <c r="D44" s="93"/>
      <c r="E44" s="93"/>
      <c r="F44" s="93"/>
      <c r="M44" s="93"/>
      <c r="N44" s="93"/>
      <c r="O44" s="93"/>
      <c r="P44" s="93"/>
      <c r="Q44" s="93"/>
    </row>
    <row r="45" spans="1:17" ht="14.25" customHeight="1">
      <c r="B45" s="93"/>
      <c r="C45" s="93"/>
      <c r="D45" s="93"/>
      <c r="E45" s="93"/>
      <c r="F45" s="93"/>
      <c r="M45" s="93"/>
      <c r="N45" s="93"/>
      <c r="O45" s="93"/>
      <c r="P45" s="93"/>
      <c r="Q45" s="93"/>
    </row>
    <row r="46" spans="1:17" ht="14.25" customHeight="1">
      <c r="A46" t="s">
        <v>106</v>
      </c>
      <c r="B46" s="93"/>
      <c r="C46" s="93"/>
      <c r="D46" s="93"/>
      <c r="E46" s="93"/>
      <c r="F46" s="93"/>
      <c r="M46" s="93"/>
      <c r="N46" s="93"/>
      <c r="O46" s="93"/>
      <c r="P46" s="93"/>
      <c r="Q46" s="93"/>
    </row>
    <row r="47" spans="1:17" ht="14.25" customHeight="1">
      <c r="A47" t="s">
        <v>69</v>
      </c>
      <c r="B47" s="93"/>
      <c r="C47" s="93"/>
      <c r="D47" s="93"/>
      <c r="E47" s="93"/>
      <c r="F47" s="93"/>
      <c r="M47" s="93"/>
      <c r="N47" s="93"/>
      <c r="O47" s="93"/>
      <c r="P47" s="93"/>
      <c r="Q47" s="93"/>
    </row>
    <row r="48" spans="1:17" ht="14.25" customHeight="1">
      <c r="A48" t="s">
        <v>107</v>
      </c>
      <c r="B48" s="93">
        <v>70.137019230769226</v>
      </c>
      <c r="C48" s="93">
        <v>92.054807692307691</v>
      </c>
      <c r="D48" s="93">
        <v>113.97259615384615</v>
      </c>
      <c r="E48" s="93">
        <v>135.89038461538462</v>
      </c>
      <c r="F48" s="93">
        <v>157.80817307692308</v>
      </c>
      <c r="M48" s="93"/>
      <c r="N48" s="93"/>
      <c r="O48" s="93"/>
      <c r="P48" s="93"/>
      <c r="Q48" s="93"/>
    </row>
    <row r="49" spans="1:17" ht="14.25" customHeight="1">
      <c r="A49" t="s">
        <v>108</v>
      </c>
      <c r="B49" s="93">
        <v>53.951442307692311</v>
      </c>
      <c r="C49" s="93">
        <v>70.811538461538461</v>
      </c>
      <c r="D49" s="93">
        <v>87.671153846153842</v>
      </c>
      <c r="E49" s="93">
        <v>104.53076923076924</v>
      </c>
      <c r="F49" s="93">
        <v>121.39086538461538</v>
      </c>
      <c r="M49" s="93"/>
      <c r="N49" s="93"/>
      <c r="O49" s="93"/>
      <c r="P49" s="93"/>
      <c r="Q49" s="93"/>
    </row>
    <row r="50" spans="1:17" ht="14.25" customHeight="1">
      <c r="A50" t="s">
        <v>109</v>
      </c>
      <c r="B50" s="93">
        <v>43.161057692307693</v>
      </c>
      <c r="C50" s="93">
        <v>56.64903846153846</v>
      </c>
      <c r="D50" s="93">
        <v>70.137019230769226</v>
      </c>
      <c r="E50" s="93">
        <v>83.625</v>
      </c>
      <c r="F50" s="93">
        <v>97.112499999999997</v>
      </c>
      <c r="M50" s="93"/>
      <c r="N50" s="93"/>
      <c r="O50" s="93"/>
      <c r="P50" s="93"/>
      <c r="Q50" s="93"/>
    </row>
    <row r="51" spans="1:17" ht="14.25" customHeight="1">
      <c r="A51" t="s">
        <v>110</v>
      </c>
      <c r="B51" s="93">
        <v>40.806730769230768</v>
      </c>
      <c r="C51" s="93">
        <v>48.458173076923075</v>
      </c>
      <c r="D51" s="93">
        <v>56.109615384615381</v>
      </c>
      <c r="E51" s="93">
        <v>63.761057692307695</v>
      </c>
      <c r="F51" s="93">
        <v>71.412019230769232</v>
      </c>
      <c r="M51" s="93"/>
      <c r="N51" s="93"/>
      <c r="O51" s="93"/>
      <c r="P51" s="93"/>
      <c r="Q51" s="93"/>
    </row>
    <row r="52" spans="1:17" ht="14.25" customHeight="1">
      <c r="A52" t="s">
        <v>111</v>
      </c>
      <c r="B52" s="93">
        <v>34.005769230769232</v>
      </c>
      <c r="C52" s="93">
        <v>40.381730769230771</v>
      </c>
      <c r="D52" s="93">
        <v>46.758173076923079</v>
      </c>
      <c r="E52" s="93">
        <v>53.134134615384617</v>
      </c>
      <c r="F52" s="93">
        <v>59.510096153846156</v>
      </c>
      <c r="M52" s="93"/>
      <c r="N52" s="93"/>
      <c r="O52" s="93"/>
      <c r="P52" s="93"/>
      <c r="Q52" s="93"/>
    </row>
    <row r="53" spans="1:17" ht="14.25" customHeight="1">
      <c r="A53" t="s">
        <v>112</v>
      </c>
      <c r="B53" s="93">
        <v>31.172115384615385</v>
      </c>
      <c r="C53" s="93">
        <v>35.068269230769232</v>
      </c>
      <c r="D53" s="93">
        <v>38.964903846153845</v>
      </c>
      <c r="E53" s="93">
        <v>42.861538461538458</v>
      </c>
      <c r="F53" s="93">
        <v>46.758173076923079</v>
      </c>
      <c r="M53" s="93"/>
      <c r="N53" s="93"/>
      <c r="O53" s="93"/>
      <c r="P53" s="93"/>
      <c r="Q53" s="93"/>
    </row>
    <row r="54" spans="1:17" ht="14.25" customHeight="1">
      <c r="A54" t="s">
        <v>113</v>
      </c>
      <c r="B54" s="93">
        <v>28.337980769230768</v>
      </c>
      <c r="C54" s="93">
        <v>31.880288461538463</v>
      </c>
      <c r="D54" s="93">
        <v>35.42259615384615</v>
      </c>
      <c r="E54" s="93">
        <v>38.964903846153845</v>
      </c>
      <c r="F54" s="93">
        <v>42.50721153846154</v>
      </c>
      <c r="M54" s="93"/>
      <c r="N54" s="93"/>
      <c r="O54" s="93"/>
      <c r="P54" s="93"/>
      <c r="Q54" s="93"/>
    </row>
    <row r="55" spans="1:17" ht="14.25" customHeight="1">
      <c r="A55" t="s">
        <v>114</v>
      </c>
      <c r="B55" s="93">
        <v>25.76201923076923</v>
      </c>
      <c r="C55" s="93">
        <v>28.982211538461538</v>
      </c>
      <c r="D55" s="93">
        <v>32.20240384615385</v>
      </c>
      <c r="E55" s="93">
        <v>35.42259615384615</v>
      </c>
      <c r="F55" s="93">
        <v>38.642788461538458</v>
      </c>
      <c r="M55" s="93"/>
      <c r="N55" s="93"/>
      <c r="O55" s="93"/>
      <c r="P55" s="93"/>
      <c r="Q55" s="93"/>
    </row>
    <row r="56" spans="1:17" ht="14.25" customHeight="1">
      <c r="A56" t="s">
        <v>115</v>
      </c>
      <c r="B56" s="93">
        <v>23.420192307692307</v>
      </c>
      <c r="C56" s="93">
        <v>26.347596153846155</v>
      </c>
      <c r="D56" s="93">
        <v>29.274999999999999</v>
      </c>
      <c r="E56" s="93">
        <v>32.20240384615385</v>
      </c>
      <c r="F56" s="93">
        <v>35.129807692307693</v>
      </c>
      <c r="M56" s="93"/>
      <c r="N56" s="93"/>
      <c r="O56" s="93"/>
      <c r="P56" s="93"/>
      <c r="Q56" s="93"/>
    </row>
    <row r="57" spans="1:17" ht="14.25" customHeight="1">
      <c r="A57" t="s">
        <v>116</v>
      </c>
      <c r="B57" s="93">
        <v>21.290865384615383</v>
      </c>
      <c r="C57" s="93">
        <v>23.952403846153846</v>
      </c>
      <c r="D57" s="93">
        <v>26.613461538461539</v>
      </c>
      <c r="E57" s="93">
        <v>29.274999999999999</v>
      </c>
      <c r="F57" s="93">
        <v>31.936538461538461</v>
      </c>
      <c r="M57" s="93"/>
      <c r="N57" s="93"/>
      <c r="O57" s="93"/>
      <c r="P57" s="93"/>
      <c r="Q57" s="93"/>
    </row>
    <row r="58" spans="1:17" ht="14.25" customHeight="1">
      <c r="A58" t="s">
        <v>117</v>
      </c>
      <c r="B58" s="93">
        <v>19.355288461538461</v>
      </c>
      <c r="C58" s="93">
        <v>21.774519230769229</v>
      </c>
      <c r="D58" s="93">
        <v>24.194230769230771</v>
      </c>
      <c r="E58" s="93">
        <v>26.613461538461539</v>
      </c>
      <c r="F58" s="93">
        <v>29.033173076923077</v>
      </c>
      <c r="M58" s="93"/>
      <c r="N58" s="93"/>
      <c r="O58" s="93"/>
      <c r="P58" s="93"/>
      <c r="Q58" s="93"/>
    </row>
    <row r="59" spans="1:17" ht="14.25" customHeight="1">
      <c r="B59" s="93">
        <v>0</v>
      </c>
      <c r="C59" s="93">
        <v>0</v>
      </c>
      <c r="D59" s="93">
        <v>0</v>
      </c>
      <c r="E59" s="93">
        <v>0</v>
      </c>
      <c r="F59" s="93">
        <v>0</v>
      </c>
      <c r="M59" s="93"/>
      <c r="N59" s="93"/>
      <c r="O59" s="93"/>
      <c r="P59" s="93"/>
      <c r="Q59" s="93"/>
    </row>
    <row r="60" spans="1:17" ht="14.25" customHeight="1">
      <c r="A60" t="s">
        <v>118</v>
      </c>
      <c r="B60" s="93">
        <v>0</v>
      </c>
      <c r="C60" s="93">
        <v>0</v>
      </c>
      <c r="D60" s="93">
        <v>0</v>
      </c>
      <c r="E60" s="93">
        <v>0</v>
      </c>
      <c r="F60" s="93">
        <v>0</v>
      </c>
      <c r="M60" s="93"/>
      <c r="N60" s="93"/>
      <c r="O60" s="93"/>
      <c r="P60" s="93"/>
      <c r="Q60" s="93"/>
    </row>
    <row r="61" spans="1:17" ht="14.25" customHeight="1">
      <c r="A61" t="s">
        <v>69</v>
      </c>
      <c r="B61" s="93"/>
      <c r="C61" s="93"/>
      <c r="D61" s="93"/>
      <c r="E61" s="93"/>
      <c r="F61" s="93"/>
      <c r="M61" s="93"/>
      <c r="N61" s="93"/>
      <c r="O61" s="93"/>
      <c r="P61" s="93"/>
      <c r="Q61" s="93"/>
    </row>
    <row r="62" spans="1:17" ht="14.25" customHeight="1">
      <c r="A62" t="s">
        <v>119</v>
      </c>
      <c r="B62" s="93">
        <v>87.49086538461539</v>
      </c>
      <c r="C62" s="93">
        <v>109.36346153846154</v>
      </c>
      <c r="D62" s="93">
        <v>131.23653846153846</v>
      </c>
      <c r="E62" s="93">
        <v>153.10913461538462</v>
      </c>
      <c r="F62" s="93">
        <v>174.98173076923078</v>
      </c>
      <c r="M62" s="93"/>
      <c r="N62" s="93"/>
      <c r="O62" s="93"/>
      <c r="P62" s="93"/>
      <c r="Q62" s="93"/>
    </row>
    <row r="63" spans="1:17" ht="14.25" customHeight="1">
      <c r="A63" t="s">
        <v>120</v>
      </c>
      <c r="B63" s="93">
        <v>76.078846153846158</v>
      </c>
      <c r="C63" s="93">
        <v>95.098557692307693</v>
      </c>
      <c r="D63" s="93">
        <v>114.11875000000001</v>
      </c>
      <c r="E63" s="93">
        <v>133.13846153846154</v>
      </c>
      <c r="F63" s="93">
        <v>152.15817307692308</v>
      </c>
      <c r="M63" s="93"/>
      <c r="N63" s="93"/>
      <c r="O63" s="93"/>
      <c r="P63" s="93"/>
      <c r="Q63" s="93"/>
    </row>
    <row r="64" spans="1:17" ht="14.25" customHeight="1">
      <c r="A64" t="s">
        <v>121</v>
      </c>
      <c r="B64" s="93">
        <v>66.155769230769238</v>
      </c>
      <c r="C64" s="93">
        <v>82.694711538461533</v>
      </c>
      <c r="D64" s="93">
        <v>99.233653846153842</v>
      </c>
      <c r="E64" s="93">
        <v>115.77259615384615</v>
      </c>
      <c r="F64" s="93">
        <v>132.31153846153848</v>
      </c>
      <c r="M64" s="93"/>
      <c r="N64" s="93"/>
      <c r="O64" s="93"/>
      <c r="P64" s="93"/>
      <c r="Q64" s="93"/>
    </row>
    <row r="65" spans="1:17" ht="14.25" customHeight="1">
      <c r="A65" t="s">
        <v>122</v>
      </c>
      <c r="B65" s="93">
        <v>57.526442307692307</v>
      </c>
      <c r="C65" s="93">
        <v>71.908173076923077</v>
      </c>
      <c r="D65" s="93">
        <v>86.289903846153848</v>
      </c>
      <c r="E65" s="93">
        <v>100.67163461538462</v>
      </c>
      <c r="F65" s="93">
        <v>115.05336538461539</v>
      </c>
      <c r="M65" s="93"/>
      <c r="N65" s="93"/>
      <c r="O65" s="93"/>
      <c r="P65" s="93"/>
      <c r="Q65" s="93"/>
    </row>
    <row r="66" spans="1:17" ht="14.25" customHeight="1">
      <c r="A66" t="s">
        <v>123</v>
      </c>
      <c r="B66" s="93">
        <v>50.023076923076921</v>
      </c>
      <c r="C66" s="93">
        <v>62.528846153846153</v>
      </c>
      <c r="D66" s="93">
        <v>75.034615384615378</v>
      </c>
      <c r="E66" s="93">
        <v>87.54038461538461</v>
      </c>
      <c r="F66" s="93">
        <v>100.04615384615384</v>
      </c>
      <c r="M66" s="93"/>
      <c r="N66" s="93"/>
      <c r="O66" s="93"/>
      <c r="P66" s="93"/>
      <c r="Q66" s="93"/>
    </row>
    <row r="67" spans="1:17" ht="14.25" customHeight="1">
      <c r="A67" t="s">
        <v>124</v>
      </c>
      <c r="B67" s="93">
        <v>43.498557692307692</v>
      </c>
      <c r="C67" s="93">
        <v>54.373076923076923</v>
      </c>
      <c r="D67" s="93">
        <v>65.24759615384616</v>
      </c>
      <c r="E67" s="93">
        <v>76.122115384615384</v>
      </c>
      <c r="F67" s="93">
        <v>86.996634615384622</v>
      </c>
      <c r="M67" s="93"/>
      <c r="N67" s="93"/>
      <c r="O67" s="93"/>
      <c r="P67" s="93"/>
      <c r="Q67" s="93"/>
    </row>
    <row r="68" spans="1:17" ht="14.25" customHeight="1">
      <c r="A68" t="s">
        <v>125</v>
      </c>
      <c r="B68" s="93">
        <v>42.820673076923079</v>
      </c>
      <c r="C68" s="93">
        <v>49.778846153846153</v>
      </c>
      <c r="D68" s="93">
        <v>56.737019230769228</v>
      </c>
      <c r="E68" s="93">
        <v>63.695192307692309</v>
      </c>
      <c r="F68" s="93">
        <v>70.65384615384616</v>
      </c>
      <c r="M68" s="93"/>
      <c r="N68" s="93"/>
      <c r="O68" s="93"/>
      <c r="P68" s="93"/>
      <c r="Q68" s="93"/>
    </row>
    <row r="69" spans="1:17" ht="14.25" customHeight="1">
      <c r="A69" t="s">
        <v>126</v>
      </c>
      <c r="B69" s="93">
        <v>39.833173076923075</v>
      </c>
      <c r="C69" s="93">
        <v>46.305769230769229</v>
      </c>
      <c r="D69" s="93">
        <v>52.778846153846153</v>
      </c>
      <c r="E69" s="93">
        <v>59.251442307692308</v>
      </c>
      <c r="F69" s="93">
        <v>65.724519230769232</v>
      </c>
      <c r="M69" s="93"/>
      <c r="N69" s="93"/>
      <c r="O69" s="93"/>
      <c r="P69" s="93"/>
      <c r="Q69" s="93"/>
    </row>
    <row r="70" spans="1:17" ht="14.25" customHeight="1">
      <c r="A70" t="s">
        <v>127</v>
      </c>
      <c r="B70" s="93">
        <v>37.053846153846152</v>
      </c>
      <c r="C70" s="93">
        <v>43.075000000000003</v>
      </c>
      <c r="D70" s="93">
        <v>49.096634615384616</v>
      </c>
      <c r="E70" s="93">
        <v>55.11778846153846</v>
      </c>
      <c r="F70" s="93">
        <v>61.138942307692311</v>
      </c>
      <c r="M70" s="93"/>
      <c r="N70" s="93"/>
      <c r="O70" s="93"/>
      <c r="P70" s="93"/>
      <c r="Q70" s="93"/>
    </row>
    <row r="71" spans="1:17" ht="14.25" customHeight="1">
      <c r="A71" t="s">
        <v>128</v>
      </c>
      <c r="B71" s="93">
        <v>34.46875</v>
      </c>
      <c r="C71" s="93">
        <v>40.06971153846154</v>
      </c>
      <c r="D71" s="93">
        <v>45.67115384615385</v>
      </c>
      <c r="E71" s="93">
        <v>51.272115384615383</v>
      </c>
      <c r="F71" s="93">
        <v>56.873557692307692</v>
      </c>
      <c r="M71" s="93"/>
      <c r="N71" s="93"/>
      <c r="O71" s="93"/>
      <c r="P71" s="93"/>
      <c r="Q71" s="93"/>
    </row>
    <row r="72" spans="1:17" ht="14.25" customHeight="1">
      <c r="A72" t="s">
        <v>129</v>
      </c>
      <c r="B72" s="93">
        <v>32.063942307692308</v>
      </c>
      <c r="C72" s="93">
        <v>37.274519230769229</v>
      </c>
      <c r="D72" s="93">
        <v>42.484615384615381</v>
      </c>
      <c r="E72" s="93">
        <v>47.695192307692309</v>
      </c>
      <c r="F72" s="93">
        <v>52.905769230769231</v>
      </c>
      <c r="M72" s="93"/>
      <c r="N72" s="93"/>
      <c r="O72" s="93"/>
      <c r="P72" s="93"/>
      <c r="Q72" s="93"/>
    </row>
    <row r="73" spans="1:17" ht="14.25" customHeight="1">
      <c r="A73" t="s">
        <v>130</v>
      </c>
      <c r="B73" s="93">
        <v>29.826923076923077</v>
      </c>
      <c r="C73" s="93">
        <v>34.674038461538458</v>
      </c>
      <c r="D73" s="93">
        <v>39.520673076923075</v>
      </c>
      <c r="E73" s="93">
        <v>44.36778846153846</v>
      </c>
      <c r="F73" s="93">
        <v>49.214423076923076</v>
      </c>
      <c r="M73" s="93"/>
      <c r="N73" s="93"/>
      <c r="O73" s="93"/>
      <c r="P73" s="93"/>
      <c r="Q73" s="93"/>
    </row>
    <row r="74" spans="1:17" ht="14.25" customHeight="1">
      <c r="A74" t="s">
        <v>131</v>
      </c>
      <c r="B74" s="93">
        <v>27.746153846153845</v>
      </c>
      <c r="C74" s="93">
        <v>32.254807692307693</v>
      </c>
      <c r="D74" s="93">
        <v>36.763461538461542</v>
      </c>
      <c r="E74" s="93">
        <v>41.272115384615383</v>
      </c>
      <c r="F74" s="93">
        <v>45.780769230769231</v>
      </c>
      <c r="M74" s="93"/>
      <c r="N74" s="93"/>
      <c r="O74" s="93"/>
      <c r="P74" s="93"/>
      <c r="Q74" s="93"/>
    </row>
    <row r="75" spans="1:17" ht="14.25" customHeight="1">
      <c r="A75" t="s">
        <v>132</v>
      </c>
      <c r="B75" s="93">
        <v>27.358653846153846</v>
      </c>
      <c r="C75" s="93">
        <v>30.778846153846153</v>
      </c>
      <c r="D75" s="93">
        <v>34.198557692307695</v>
      </c>
      <c r="E75" s="93">
        <v>37.618269230769229</v>
      </c>
      <c r="F75" s="93">
        <v>41.03846153846154</v>
      </c>
      <c r="M75" s="93"/>
      <c r="N75" s="93"/>
      <c r="O75" s="93"/>
      <c r="P75" s="93"/>
      <c r="Q75" s="93"/>
    </row>
    <row r="76" spans="1:17" ht="14.25" customHeight="1">
      <c r="A76" t="s">
        <v>133</v>
      </c>
      <c r="B76" s="93">
        <v>26.056249999999999</v>
      </c>
      <c r="C76" s="93">
        <v>29.312980769230769</v>
      </c>
      <c r="D76" s="93">
        <v>32.570192307692309</v>
      </c>
      <c r="E76" s="93">
        <v>35.82692307692308</v>
      </c>
      <c r="F76" s="93">
        <v>39.084134615384613</v>
      </c>
      <c r="M76" s="93"/>
      <c r="N76" s="93"/>
      <c r="O76" s="93"/>
      <c r="P76" s="93"/>
      <c r="Q76" s="93"/>
    </row>
    <row r="77" spans="1:17" ht="14.25" customHeight="1">
      <c r="A77" t="s">
        <v>134</v>
      </c>
      <c r="B77" s="93">
        <v>24.815384615384616</v>
      </c>
      <c r="C77" s="93">
        <v>27.917307692307691</v>
      </c>
      <c r="D77" s="93">
        <v>31.01923076923077</v>
      </c>
      <c r="E77" s="93">
        <v>34.121153846153845</v>
      </c>
      <c r="F77" s="93">
        <v>37.223076923076924</v>
      </c>
      <c r="M77" s="93"/>
      <c r="N77" s="93"/>
      <c r="O77" s="93"/>
      <c r="P77" s="93"/>
      <c r="Q77" s="93"/>
    </row>
    <row r="78" spans="1:17" ht="14.25" customHeight="1">
      <c r="A78" t="s">
        <v>135</v>
      </c>
      <c r="B78" s="93">
        <v>23.633653846153845</v>
      </c>
      <c r="C78" s="93">
        <v>26.587980769230768</v>
      </c>
      <c r="D78" s="93">
        <v>29.541826923076922</v>
      </c>
      <c r="E78" s="93">
        <v>32.496153846153845</v>
      </c>
      <c r="F78" s="93">
        <v>35.450480769230772</v>
      </c>
      <c r="M78" s="93"/>
      <c r="N78" s="93"/>
      <c r="O78" s="93"/>
      <c r="P78" s="93"/>
      <c r="Q78" s="93"/>
    </row>
    <row r="79" spans="1:17" ht="14.25" customHeight="1">
      <c r="A79" t="s">
        <v>136</v>
      </c>
      <c r="B79" s="93">
        <v>22.508173076923075</v>
      </c>
      <c r="C79" s="93">
        <v>25.321634615384614</v>
      </c>
      <c r="D79" s="93">
        <v>28.135096153846153</v>
      </c>
      <c r="E79" s="93">
        <v>30.948557692307691</v>
      </c>
      <c r="F79" s="93">
        <v>33.762500000000003</v>
      </c>
      <c r="M79" s="93"/>
      <c r="N79" s="93"/>
      <c r="O79" s="93"/>
      <c r="P79" s="93"/>
      <c r="Q79" s="93"/>
    </row>
    <row r="80" spans="1:17" ht="14.25" customHeight="1">
      <c r="A80" t="s">
        <v>137</v>
      </c>
      <c r="B80" s="93">
        <v>21.436538461538461</v>
      </c>
      <c r="C80" s="93">
        <v>24.115865384615386</v>
      </c>
      <c r="D80" s="93">
        <v>26.795673076923077</v>
      </c>
      <c r="E80" s="93">
        <v>29.475000000000001</v>
      </c>
      <c r="F80" s="93">
        <v>32.154326923076923</v>
      </c>
      <c r="M80" s="93"/>
      <c r="N80" s="93"/>
      <c r="O80" s="93"/>
      <c r="P80" s="93"/>
      <c r="Q80" s="93"/>
    </row>
    <row r="81" spans="1:17" ht="14.25" customHeight="1">
      <c r="A81" t="s">
        <v>138</v>
      </c>
      <c r="B81" s="93">
        <v>20.415384615384614</v>
      </c>
      <c r="C81" s="93">
        <v>22.967307692307692</v>
      </c>
      <c r="D81" s="93">
        <v>25.519711538461539</v>
      </c>
      <c r="E81" s="93">
        <v>28.071634615384614</v>
      </c>
      <c r="F81" s="93">
        <v>30.623557692307692</v>
      </c>
      <c r="M81" s="93"/>
      <c r="N81" s="93"/>
      <c r="O81" s="93"/>
      <c r="P81" s="93"/>
      <c r="Q81" s="93"/>
    </row>
    <row r="82" spans="1:17" ht="14.25" customHeight="1">
      <c r="A82" t="s">
        <v>139</v>
      </c>
      <c r="B82" s="93">
        <v>19.443269230769232</v>
      </c>
      <c r="C82" s="93">
        <v>21.874038461538461</v>
      </c>
      <c r="D82" s="93">
        <v>24.304326923076925</v>
      </c>
      <c r="E82" s="93">
        <v>26.734615384615385</v>
      </c>
      <c r="F82" s="93">
        <v>29.164903846153845</v>
      </c>
      <c r="M82" s="93"/>
      <c r="N82" s="93"/>
      <c r="O82" s="93"/>
      <c r="P82" s="93"/>
      <c r="Q82" s="93"/>
    </row>
    <row r="83" spans="1:17" ht="14.25" customHeight="1">
      <c r="A83" t="s">
        <v>140</v>
      </c>
      <c r="B83" s="93">
        <v>18.517307692307693</v>
      </c>
      <c r="C83" s="93">
        <v>20.832211538461539</v>
      </c>
      <c r="D83" s="93">
        <v>23.147115384615386</v>
      </c>
      <c r="E83" s="93">
        <v>25.46153846153846</v>
      </c>
      <c r="F83" s="93">
        <v>27.776442307692307</v>
      </c>
      <c r="M83" s="93"/>
      <c r="N83" s="93"/>
      <c r="O83" s="93"/>
      <c r="P83" s="93"/>
      <c r="Q83" s="93"/>
    </row>
    <row r="84" spans="1:17" ht="14.25" customHeight="1">
      <c r="A84" t="s">
        <v>141</v>
      </c>
      <c r="B84" s="93">
        <v>17.635576923076922</v>
      </c>
      <c r="C84" s="93">
        <v>19.840384615384615</v>
      </c>
      <c r="D84" s="93">
        <v>22.044711538461538</v>
      </c>
      <c r="E84" s="93">
        <v>24.249038461538461</v>
      </c>
      <c r="F84" s="93">
        <v>26.453846153846154</v>
      </c>
      <c r="M84" s="93"/>
      <c r="N84" s="93"/>
      <c r="O84" s="93"/>
      <c r="P84" s="93"/>
      <c r="Q84" s="93"/>
    </row>
    <row r="85" spans="1:17" ht="14.25" customHeight="1">
      <c r="A85" t="s">
        <v>142</v>
      </c>
      <c r="B85" s="93">
        <v>16.796153846153846</v>
      </c>
      <c r="C85" s="93">
        <v>18.895673076923078</v>
      </c>
      <c r="D85" s="93">
        <v>20.994711538461537</v>
      </c>
      <c r="E85" s="93">
        <v>23.094230769230769</v>
      </c>
      <c r="F85" s="93">
        <v>25.193750000000001</v>
      </c>
      <c r="M85" s="93"/>
      <c r="N85" s="93"/>
      <c r="O85" s="93"/>
      <c r="P85" s="93"/>
      <c r="Q85" s="93"/>
    </row>
    <row r="86" spans="1:17" ht="14.25" customHeight="1">
      <c r="A86" t="s">
        <v>143</v>
      </c>
      <c r="B86" s="93">
        <v>15.996153846153845</v>
      </c>
      <c r="C86" s="93">
        <v>17.995673076923076</v>
      </c>
      <c r="D86" s="93">
        <v>19.995192307692307</v>
      </c>
      <c r="E86" s="93">
        <v>21.994711538461537</v>
      </c>
      <c r="F86" s="93">
        <v>23.994230769230768</v>
      </c>
      <c r="M86" s="93"/>
      <c r="N86" s="93"/>
      <c r="O86" s="93"/>
      <c r="P86" s="93"/>
      <c r="Q86" s="93"/>
    </row>
    <row r="87" spans="1:17" ht="14.25" customHeight="1">
      <c r="A87" t="s">
        <v>144</v>
      </c>
      <c r="B87" s="93">
        <v>15.234615384615385</v>
      </c>
      <c r="C87" s="93">
        <v>17.138942307692307</v>
      </c>
      <c r="D87" s="93">
        <v>19.04326923076923</v>
      </c>
      <c r="E87" s="93">
        <v>20.947115384615383</v>
      </c>
      <c r="F87" s="93">
        <v>22.851442307692309</v>
      </c>
      <c r="M87" s="93"/>
      <c r="N87" s="93"/>
      <c r="O87" s="93"/>
      <c r="P87" s="93"/>
      <c r="Q87" s="93"/>
    </row>
    <row r="88" spans="1:17" ht="14.25" customHeight="1">
      <c r="A88" t="s">
        <v>145</v>
      </c>
      <c r="B88" s="93">
        <v>14.509134615384616</v>
      </c>
      <c r="C88" s="93">
        <v>16.322596153846153</v>
      </c>
      <c r="D88" s="93">
        <v>18.136057692307691</v>
      </c>
      <c r="E88" s="93">
        <v>19.95</v>
      </c>
      <c r="F88" s="93">
        <v>21.763461538461538</v>
      </c>
      <c r="M88" s="93"/>
      <c r="N88" s="93"/>
      <c r="O88" s="93"/>
      <c r="P88" s="93"/>
      <c r="Q88" s="93"/>
    </row>
    <row r="89" spans="1:17" ht="14.25" customHeight="1">
      <c r="A89" t="s">
        <v>146</v>
      </c>
      <c r="B89" s="93">
        <v>13.81826923076923</v>
      </c>
      <c r="C89" s="93">
        <v>15.545192307692307</v>
      </c>
      <c r="D89" s="93">
        <v>17.272596153846155</v>
      </c>
      <c r="E89" s="93">
        <v>19</v>
      </c>
      <c r="F89" s="93">
        <v>20.726923076923075</v>
      </c>
      <c r="M89" s="93"/>
      <c r="N89" s="93"/>
      <c r="O89" s="93"/>
      <c r="P89" s="93"/>
      <c r="Q89" s="93"/>
    </row>
    <row r="90" spans="1:17" ht="14.25" customHeight="1">
      <c r="B90" s="93">
        <v>0</v>
      </c>
      <c r="C90" s="93">
        <v>0</v>
      </c>
      <c r="D90" s="93">
        <v>0</v>
      </c>
      <c r="E90" s="93">
        <v>0</v>
      </c>
      <c r="F90" s="93">
        <v>0</v>
      </c>
      <c r="M90" s="93"/>
      <c r="N90" s="93"/>
      <c r="O90" s="93"/>
      <c r="P90" s="93"/>
      <c r="Q90" s="93"/>
    </row>
    <row r="91" spans="1:17" ht="14.25" customHeight="1">
      <c r="A91" s="94">
        <v>2.5000000000000001E-2</v>
      </c>
      <c r="B91" s="93">
        <v>0</v>
      </c>
      <c r="C91" s="93">
        <v>0</v>
      </c>
      <c r="D91" s="93">
        <v>0</v>
      </c>
      <c r="E91" s="93">
        <v>0</v>
      </c>
      <c r="F91" s="93">
        <v>0</v>
      </c>
      <c r="M91" s="93"/>
      <c r="N91" s="93"/>
      <c r="O91" s="93"/>
      <c r="P91" s="93"/>
      <c r="Q91" s="93"/>
    </row>
    <row r="92" spans="1:17" ht="14.25" customHeight="1">
      <c r="A92" t="s">
        <v>147</v>
      </c>
      <c r="B92" s="93">
        <v>0</v>
      </c>
      <c r="C92" s="93">
        <v>0</v>
      </c>
      <c r="D92" s="93">
        <v>0</v>
      </c>
      <c r="E92" s="93">
        <v>0</v>
      </c>
      <c r="F92" s="93">
        <v>0</v>
      </c>
      <c r="M92" s="93"/>
      <c r="N92" s="93"/>
      <c r="O92" s="93"/>
      <c r="P92" s="93"/>
      <c r="Q92" s="93"/>
    </row>
    <row r="93" spans="1:17" ht="14.25" customHeight="1">
      <c r="A93" t="s">
        <v>69</v>
      </c>
      <c r="B93" s="93"/>
      <c r="C93" s="93"/>
      <c r="D93" s="93"/>
      <c r="E93" s="93"/>
      <c r="F93" s="93"/>
      <c r="M93" s="93"/>
      <c r="N93" s="93"/>
      <c r="O93" s="93"/>
      <c r="P93" s="93"/>
      <c r="Q93" s="93"/>
    </row>
    <row r="94" spans="1:17" ht="14.25" customHeight="1">
      <c r="A94" t="s">
        <v>148</v>
      </c>
      <c r="B94" s="93">
        <v>77.59375</v>
      </c>
      <c r="C94" s="93">
        <v>96.992307692307691</v>
      </c>
      <c r="D94" s="93">
        <v>116.39086538461538</v>
      </c>
      <c r="E94" s="93">
        <v>135.78942307692307</v>
      </c>
      <c r="F94" s="93">
        <v>155.18798076923076</v>
      </c>
      <c r="M94" s="93"/>
      <c r="N94" s="93"/>
      <c r="O94" s="93"/>
      <c r="P94" s="93"/>
      <c r="Q94" s="93"/>
    </row>
    <row r="95" spans="1:17" ht="14.25" customHeight="1">
      <c r="A95" t="s">
        <v>149</v>
      </c>
      <c r="B95" s="93">
        <v>62.075000000000003</v>
      </c>
      <c r="C95" s="93">
        <v>77.59375</v>
      </c>
      <c r="D95" s="93">
        <v>93.112980769230774</v>
      </c>
      <c r="E95" s="93">
        <v>108.63173076923077</v>
      </c>
      <c r="F95" s="93">
        <v>124.15048076923077</v>
      </c>
      <c r="M95" s="93"/>
      <c r="N95" s="93"/>
      <c r="O95" s="93"/>
      <c r="P95" s="93"/>
      <c r="Q95" s="93"/>
    </row>
    <row r="96" spans="1:17" ht="14.25" customHeight="1">
      <c r="A96" t="s">
        <v>150</v>
      </c>
      <c r="B96" s="93">
        <v>54.174519230769228</v>
      </c>
      <c r="C96" s="93">
        <v>64.332211538461536</v>
      </c>
      <c r="D96" s="93">
        <v>74.490384615384613</v>
      </c>
      <c r="E96" s="93">
        <v>84.648076923076928</v>
      </c>
      <c r="F96" s="93">
        <v>94.805769230769229</v>
      </c>
      <c r="M96" s="93"/>
      <c r="N96" s="93"/>
      <c r="O96" s="93"/>
      <c r="P96" s="93"/>
      <c r="Q96" s="93"/>
    </row>
    <row r="97" spans="1:17" ht="14.25" customHeight="1">
      <c r="A97" t="s">
        <v>151</v>
      </c>
      <c r="B97" s="93">
        <v>47.10865384615385</v>
      </c>
      <c r="C97" s="93">
        <v>55.941346153846155</v>
      </c>
      <c r="D97" s="93">
        <v>64.774038461538467</v>
      </c>
      <c r="E97" s="93">
        <v>73.606730769230765</v>
      </c>
      <c r="F97" s="93">
        <v>82.43990384615384</v>
      </c>
      <c r="M97" s="93"/>
      <c r="N97" s="93"/>
      <c r="O97" s="93"/>
      <c r="P97" s="93"/>
      <c r="Q97" s="93"/>
    </row>
    <row r="98" spans="1:17" ht="14.25" customHeight="1">
      <c r="A98" t="s">
        <v>152</v>
      </c>
      <c r="B98" s="93">
        <v>40.963942307692307</v>
      </c>
      <c r="C98" s="93">
        <v>48.644711538461536</v>
      </c>
      <c r="D98" s="93">
        <v>56.325480769230772</v>
      </c>
      <c r="E98" s="93">
        <v>64.006249999999994</v>
      </c>
      <c r="F98" s="93">
        <v>71.686538461538461</v>
      </c>
      <c r="M98" s="93"/>
      <c r="N98" s="93"/>
      <c r="O98" s="93"/>
      <c r="P98" s="93"/>
      <c r="Q98" s="93"/>
    </row>
    <row r="99" spans="1:17" ht="14.25" customHeight="1">
      <c r="A99" t="s">
        <v>153</v>
      </c>
      <c r="B99" s="93">
        <v>39.182692307692307</v>
      </c>
      <c r="C99" s="93">
        <v>44.080769230769228</v>
      </c>
      <c r="D99" s="93">
        <v>48.978365384615387</v>
      </c>
      <c r="E99" s="93">
        <v>53.876442307692308</v>
      </c>
      <c r="F99" s="93">
        <v>58.77403846153846</v>
      </c>
      <c r="M99" s="93"/>
      <c r="N99" s="93"/>
      <c r="O99" s="93"/>
      <c r="P99" s="93"/>
      <c r="Q99" s="93"/>
    </row>
    <row r="100" spans="1:17" ht="14.25" customHeight="1">
      <c r="A100" t="s">
        <v>154</v>
      </c>
      <c r="B100" s="93">
        <v>36.449038461538464</v>
      </c>
      <c r="C100" s="93">
        <v>41.005288461538463</v>
      </c>
      <c r="D100" s="93">
        <v>45.561538461538461</v>
      </c>
      <c r="E100" s="93">
        <v>50.117307692307691</v>
      </c>
      <c r="F100" s="93">
        <v>54.673557692307689</v>
      </c>
      <c r="M100" s="93"/>
      <c r="N100" s="93"/>
      <c r="O100" s="93"/>
      <c r="P100" s="93"/>
      <c r="Q100" s="93"/>
    </row>
    <row r="101" spans="1:17" ht="14.25" customHeight="1">
      <c r="A101" t="s">
        <v>155</v>
      </c>
      <c r="B101" s="93">
        <v>33.90625</v>
      </c>
      <c r="C101" s="93">
        <v>38.144230769230766</v>
      </c>
      <c r="D101" s="93">
        <v>42.382692307692309</v>
      </c>
      <c r="E101" s="93">
        <v>46.621153846153845</v>
      </c>
      <c r="F101" s="93">
        <v>50.859134615384619</v>
      </c>
      <c r="M101" s="93"/>
      <c r="N101" s="93"/>
      <c r="O101" s="93"/>
      <c r="P101" s="93"/>
      <c r="Q101" s="93"/>
    </row>
    <row r="102" spans="1:17" ht="14.25" customHeight="1">
      <c r="A102" t="s">
        <v>156</v>
      </c>
      <c r="B102" s="93">
        <v>31.540384615384614</v>
      </c>
      <c r="C102" s="93">
        <v>35.48317307692308</v>
      </c>
      <c r="D102" s="93">
        <v>39.425961538461536</v>
      </c>
      <c r="E102" s="93">
        <v>43.368269230769229</v>
      </c>
      <c r="F102" s="93">
        <v>47.311057692307692</v>
      </c>
      <c r="M102" s="93"/>
      <c r="N102" s="93"/>
      <c r="O102" s="93"/>
      <c r="P102" s="93"/>
      <c r="Q102" s="93"/>
    </row>
    <row r="103" spans="1:17" ht="14.25" customHeight="1">
      <c r="A103" t="s">
        <v>157</v>
      </c>
      <c r="B103" s="93">
        <v>29.339903846153845</v>
      </c>
      <c r="C103" s="93">
        <v>33.007692307692309</v>
      </c>
      <c r="D103" s="93">
        <v>36.674999999999997</v>
      </c>
      <c r="E103" s="93">
        <v>40.342788461538461</v>
      </c>
      <c r="F103" s="93">
        <v>44.010096153846156</v>
      </c>
      <c r="M103" s="93"/>
      <c r="N103" s="93"/>
      <c r="O103" s="93"/>
      <c r="P103" s="93"/>
      <c r="Q103" s="93"/>
    </row>
    <row r="104" spans="1:17" ht="14.25" customHeight="1">
      <c r="A104" t="s">
        <v>158</v>
      </c>
      <c r="B104" s="93">
        <v>27.29326923076923</v>
      </c>
      <c r="C104" s="93">
        <v>30.704807692307693</v>
      </c>
      <c r="D104" s="93">
        <v>34.116346153846152</v>
      </c>
      <c r="E104" s="93">
        <v>37.527884615384615</v>
      </c>
      <c r="F104" s="93">
        <v>40.939903846153847</v>
      </c>
      <c r="M104" s="93"/>
      <c r="N104" s="93"/>
      <c r="O104" s="93"/>
      <c r="P104" s="93"/>
      <c r="Q104" s="93"/>
    </row>
    <row r="105" spans="1:17" ht="14.25" customHeight="1">
      <c r="A105" t="s">
        <v>159</v>
      </c>
      <c r="B105" s="93">
        <v>25.388942307692307</v>
      </c>
      <c r="C105" s="93">
        <v>28.5625</v>
      </c>
      <c r="D105" s="93">
        <v>31.736057692307693</v>
      </c>
      <c r="E105" s="93">
        <v>34.909615384615385</v>
      </c>
      <c r="F105" s="93">
        <v>38.083653846153844</v>
      </c>
      <c r="M105" s="93"/>
      <c r="N105" s="93"/>
      <c r="O105" s="93"/>
      <c r="P105" s="93"/>
      <c r="Q105" s="93"/>
    </row>
    <row r="106" spans="1:17" ht="14.25" customHeight="1">
      <c r="A106" t="s">
        <v>160</v>
      </c>
      <c r="B106" s="93">
        <v>23.61778846153846</v>
      </c>
      <c r="C106" s="93">
        <v>26.56971153846154</v>
      </c>
      <c r="D106" s="93">
        <v>29.522115384615386</v>
      </c>
      <c r="E106" s="93">
        <v>32.474038461538463</v>
      </c>
      <c r="F106" s="93">
        <v>35.426442307692305</v>
      </c>
      <c r="M106" s="93"/>
      <c r="N106" s="93"/>
      <c r="O106" s="93"/>
      <c r="P106" s="93"/>
      <c r="Q106" s="93"/>
    </row>
    <row r="107" spans="1:17" ht="14.25" customHeight="1">
      <c r="A107" t="s">
        <v>161</v>
      </c>
      <c r="B107" s="93">
        <v>21.969711538461539</v>
      </c>
      <c r="C107" s="93">
        <v>24.716346153846153</v>
      </c>
      <c r="D107" s="93">
        <v>27.462499999999999</v>
      </c>
      <c r="E107" s="93">
        <v>30.208653846153847</v>
      </c>
      <c r="F107" s="93">
        <v>32.954807692307689</v>
      </c>
      <c r="M107" s="93"/>
      <c r="N107" s="93"/>
      <c r="O107" s="93"/>
      <c r="P107" s="93"/>
      <c r="Q107" s="93"/>
    </row>
    <row r="108" spans="1:17" ht="14.25" customHeight="1">
      <c r="A108" t="s">
        <v>162</v>
      </c>
      <c r="B108" s="93">
        <v>20.437019230769231</v>
      </c>
      <c r="C108" s="93">
        <v>22.991826923076925</v>
      </c>
      <c r="D108" s="93">
        <v>25.546153846153846</v>
      </c>
      <c r="E108" s="93">
        <v>28.10096153846154</v>
      </c>
      <c r="F108" s="93">
        <v>30.655769230769231</v>
      </c>
      <c r="M108" s="93"/>
      <c r="N108" s="93"/>
      <c r="O108" s="93"/>
      <c r="P108" s="93"/>
      <c r="Q108" s="93"/>
    </row>
    <row r="109" spans="1:17" ht="14.25" customHeight="1">
      <c r="B109" s="93">
        <v>0</v>
      </c>
      <c r="C109" s="93">
        <v>0</v>
      </c>
      <c r="D109" s="93">
        <v>0</v>
      </c>
      <c r="E109" s="93">
        <v>0</v>
      </c>
      <c r="F109" s="93">
        <v>0</v>
      </c>
      <c r="M109" s="93"/>
      <c r="N109" s="93"/>
      <c r="O109" s="93"/>
      <c r="P109" s="93"/>
      <c r="Q109" s="93"/>
    </row>
    <row r="110" spans="1:17" ht="14.25" customHeight="1">
      <c r="A110" t="s">
        <v>163</v>
      </c>
      <c r="B110" s="93">
        <v>0</v>
      </c>
      <c r="C110" s="93">
        <v>0</v>
      </c>
      <c r="D110" s="93">
        <v>0</v>
      </c>
      <c r="E110" s="93">
        <v>0</v>
      </c>
      <c r="F110" s="93">
        <v>0</v>
      </c>
      <c r="M110" s="93"/>
      <c r="N110" s="93"/>
      <c r="O110" s="93"/>
      <c r="P110" s="93"/>
      <c r="Q110" s="93"/>
    </row>
    <row r="111" spans="1:17" ht="14.25" customHeight="1">
      <c r="A111" t="s">
        <v>69</v>
      </c>
      <c r="B111" s="93"/>
      <c r="C111" s="93"/>
      <c r="D111" s="93"/>
      <c r="E111" s="93"/>
      <c r="F111" s="93"/>
      <c r="M111" s="93"/>
      <c r="N111" s="93"/>
      <c r="O111" s="93"/>
      <c r="P111" s="93"/>
      <c r="Q111" s="93"/>
    </row>
    <row r="112" spans="1:17" ht="14.25" customHeight="1">
      <c r="A112" t="s">
        <v>164</v>
      </c>
      <c r="B112" s="93">
        <v>41.58653846153846</v>
      </c>
      <c r="C112" s="93">
        <v>49.903365384615384</v>
      </c>
      <c r="D112" s="93">
        <v>58.220673076923077</v>
      </c>
      <c r="E112" s="93">
        <v>66.537980769230771</v>
      </c>
      <c r="F112" s="93">
        <v>74.855288461538464</v>
      </c>
      <c r="M112" s="93"/>
      <c r="N112" s="93"/>
      <c r="O112" s="93"/>
      <c r="P112" s="93"/>
      <c r="Q112" s="93"/>
    </row>
    <row r="113" spans="1:17" ht="14.25" customHeight="1">
      <c r="A113" t="s">
        <v>165</v>
      </c>
      <c r="B113" s="93">
        <v>36.965384615384615</v>
      </c>
      <c r="C113" s="93">
        <v>44.35865384615385</v>
      </c>
      <c r="D113" s="93">
        <v>51.751923076923077</v>
      </c>
      <c r="E113" s="93">
        <v>59.145192307692305</v>
      </c>
      <c r="F113" s="93">
        <v>66.537980769230771</v>
      </c>
      <c r="M113" s="93"/>
      <c r="N113" s="93"/>
      <c r="O113" s="93"/>
      <c r="P113" s="93"/>
      <c r="Q113" s="93"/>
    </row>
    <row r="114" spans="1:17" ht="14.25" customHeight="1">
      <c r="A114" t="s">
        <v>166</v>
      </c>
      <c r="B114" s="93">
        <v>32.85817307692308</v>
      </c>
      <c r="C114" s="93">
        <v>39.429807692307691</v>
      </c>
      <c r="D114" s="93">
        <v>46.001442307692308</v>
      </c>
      <c r="E114" s="93">
        <v>52.573557692307695</v>
      </c>
      <c r="F114" s="93">
        <v>59.145192307692305</v>
      </c>
      <c r="M114" s="93"/>
      <c r="N114" s="93"/>
      <c r="O114" s="93"/>
      <c r="P114" s="93"/>
      <c r="Q114" s="93"/>
    </row>
    <row r="115" spans="1:17" ht="14.25" customHeight="1">
      <c r="A115" t="s">
        <v>167</v>
      </c>
      <c r="B115" s="93">
        <v>30.288942307692309</v>
      </c>
      <c r="C115" s="93">
        <v>35.589903846153845</v>
      </c>
      <c r="D115" s="93">
        <v>40.890384615384619</v>
      </c>
      <c r="E115" s="93">
        <v>46.190865384615385</v>
      </c>
      <c r="F115" s="93">
        <v>51.491346153846152</v>
      </c>
      <c r="M115" s="93"/>
      <c r="N115" s="93"/>
      <c r="O115" s="93"/>
      <c r="P115" s="93"/>
      <c r="Q115" s="93"/>
    </row>
    <row r="116" spans="1:17" ht="14.25" customHeight="1">
      <c r="A116" t="s">
        <v>168</v>
      </c>
      <c r="B116" s="93">
        <v>27.535576923076924</v>
      </c>
      <c r="C116" s="93">
        <v>32.354326923076925</v>
      </c>
      <c r="D116" s="93">
        <v>37.17307692307692</v>
      </c>
      <c r="E116" s="93">
        <v>41.991826923076921</v>
      </c>
      <c r="F116" s="93">
        <v>46.810576923076923</v>
      </c>
      <c r="M116" s="93"/>
      <c r="N116" s="93"/>
      <c r="O116" s="93"/>
      <c r="P116" s="93"/>
      <c r="Q116" s="93"/>
    </row>
    <row r="117" spans="1:17" ht="14.25" customHeight="1">
      <c r="A117" t="s">
        <v>169</v>
      </c>
      <c r="B117" s="93">
        <v>25.032211538461539</v>
      </c>
      <c r="C117" s="93">
        <v>29.412980769230771</v>
      </c>
      <c r="D117" s="93">
        <v>33.793750000000003</v>
      </c>
      <c r="E117" s="93">
        <v>38.174519230769228</v>
      </c>
      <c r="F117" s="93">
        <v>42.554807692307691</v>
      </c>
      <c r="M117" s="93"/>
      <c r="N117" s="93"/>
      <c r="O117" s="93"/>
      <c r="P117" s="93"/>
      <c r="Q117" s="93"/>
    </row>
    <row r="118" spans="1:17" ht="14.25" customHeight="1">
      <c r="A118" t="s">
        <v>170</v>
      </c>
      <c r="B118" s="93">
        <v>23.631730769230771</v>
      </c>
      <c r="C118" s="93">
        <v>27.176923076923078</v>
      </c>
      <c r="D118" s="93">
        <v>30.721634615384616</v>
      </c>
      <c r="E118" s="93">
        <v>34.26634615384615</v>
      </c>
      <c r="F118" s="93">
        <v>37.811057692307692</v>
      </c>
      <c r="M118" s="93"/>
      <c r="N118" s="93"/>
      <c r="O118" s="93"/>
      <c r="P118" s="93"/>
      <c r="Q118" s="93"/>
    </row>
    <row r="119" spans="1:17" ht="14.25" customHeight="1">
      <c r="A119" t="s">
        <v>171</v>
      </c>
      <c r="B119" s="93">
        <v>21.983173076923077</v>
      </c>
      <c r="C119" s="93">
        <v>25.280769230769231</v>
      </c>
      <c r="D119" s="93">
        <v>28.578365384615385</v>
      </c>
      <c r="E119" s="93">
        <v>31.875480769230769</v>
      </c>
      <c r="F119" s="93">
        <v>35.17307692307692</v>
      </c>
      <c r="M119" s="93"/>
      <c r="N119" s="93"/>
      <c r="O119" s="93"/>
      <c r="P119" s="93"/>
      <c r="Q119" s="93"/>
    </row>
    <row r="120" spans="1:17" ht="14.25" customHeight="1">
      <c r="A120" t="s">
        <v>172</v>
      </c>
      <c r="B120" s="93">
        <v>20.44951923076923</v>
      </c>
      <c r="C120" s="93">
        <v>23.516826923076923</v>
      </c>
      <c r="D120" s="93">
        <v>26.584134615384617</v>
      </c>
      <c r="E120" s="93">
        <v>29.651923076923076</v>
      </c>
      <c r="F120" s="93">
        <v>32.719230769230769</v>
      </c>
      <c r="M120" s="93"/>
      <c r="N120" s="93"/>
      <c r="O120" s="93"/>
      <c r="P120" s="93"/>
      <c r="Q120" s="93"/>
    </row>
    <row r="121" spans="1:17" ht="14.25" customHeight="1">
      <c r="A121" t="s">
        <v>173</v>
      </c>
      <c r="B121" s="93">
        <v>19.783653846153847</v>
      </c>
      <c r="C121" s="93">
        <v>22.256730769230771</v>
      </c>
      <c r="D121" s="93">
        <v>24.729807692307691</v>
      </c>
      <c r="E121" s="93">
        <v>27.202403846153846</v>
      </c>
      <c r="F121" s="93">
        <v>29.67548076923077</v>
      </c>
      <c r="M121" s="93"/>
      <c r="N121" s="93"/>
      <c r="O121" s="93"/>
      <c r="P121" s="93"/>
      <c r="Q121" s="93"/>
    </row>
    <row r="122" spans="1:17" ht="14.25" customHeight="1">
      <c r="A122" t="s">
        <v>174</v>
      </c>
      <c r="B122" s="93">
        <v>18.841826923076923</v>
      </c>
      <c r="C122" s="93">
        <v>21.196634615384614</v>
      </c>
      <c r="D122" s="93">
        <v>23.551923076923078</v>
      </c>
      <c r="E122" s="93">
        <v>25.907211538461539</v>
      </c>
      <c r="F122" s="93">
        <v>28.262499999999999</v>
      </c>
      <c r="M122" s="93"/>
      <c r="N122" s="93"/>
      <c r="O122" s="93"/>
      <c r="P122" s="93"/>
      <c r="Q122" s="93"/>
    </row>
    <row r="123" spans="1:17" ht="14.25" customHeight="1">
      <c r="A123" t="s">
        <v>175</v>
      </c>
      <c r="B123" s="93">
        <v>17.944230769230771</v>
      </c>
      <c r="C123" s="93">
        <v>20.1875</v>
      </c>
      <c r="D123" s="93">
        <v>22.43028846153846</v>
      </c>
      <c r="E123" s="93">
        <v>24.673557692307693</v>
      </c>
      <c r="F123" s="93">
        <v>26.916826923076922</v>
      </c>
      <c r="M123" s="93"/>
      <c r="N123" s="93"/>
      <c r="O123" s="93"/>
      <c r="P123" s="93"/>
      <c r="Q123" s="93"/>
    </row>
    <row r="124" spans="1:17" ht="14.25" customHeight="1">
      <c r="B124" s="93">
        <v>0</v>
      </c>
      <c r="C124" s="93">
        <v>0</v>
      </c>
      <c r="D124" s="93">
        <v>0</v>
      </c>
      <c r="E124" s="93">
        <v>0</v>
      </c>
      <c r="F124" s="93">
        <v>0</v>
      </c>
      <c r="M124" s="93"/>
      <c r="N124" s="93"/>
      <c r="O124" s="93"/>
      <c r="P124" s="93"/>
      <c r="Q124" s="93"/>
    </row>
    <row r="125" spans="1:17" ht="14.25" customHeight="1">
      <c r="A125" t="s">
        <v>176</v>
      </c>
      <c r="B125" s="93">
        <v>0</v>
      </c>
      <c r="C125" s="93">
        <v>0</v>
      </c>
      <c r="D125" s="93">
        <v>0</v>
      </c>
      <c r="E125" s="93">
        <v>0</v>
      </c>
      <c r="F125" s="93">
        <v>0</v>
      </c>
      <c r="M125" s="93"/>
      <c r="N125" s="93"/>
      <c r="O125" s="93"/>
      <c r="P125" s="93"/>
      <c r="Q125" s="93"/>
    </row>
    <row r="126" spans="1:17" ht="14.25" customHeight="1">
      <c r="A126" t="s">
        <v>69</v>
      </c>
      <c r="B126" s="93"/>
      <c r="C126" s="93"/>
      <c r="D126" s="93"/>
      <c r="E126" s="93"/>
      <c r="F126" s="93"/>
      <c r="M126" s="93"/>
      <c r="N126" s="93"/>
      <c r="O126" s="93"/>
      <c r="P126" s="93"/>
      <c r="Q126" s="93"/>
    </row>
    <row r="127" spans="1:17" ht="14.25" customHeight="1">
      <c r="A127" t="s">
        <v>177</v>
      </c>
      <c r="B127" s="93">
        <v>42.284615384615385</v>
      </c>
      <c r="C127" s="93">
        <v>52.063461538461539</v>
      </c>
      <c r="D127" s="93">
        <v>59.385576923076925</v>
      </c>
      <c r="E127" s="93">
        <v>67.235096153846158</v>
      </c>
      <c r="F127" s="93">
        <v>75.08461538461539</v>
      </c>
      <c r="M127" s="93"/>
      <c r="N127" s="93"/>
      <c r="O127" s="93"/>
      <c r="P127" s="93"/>
      <c r="Q127" s="93"/>
    </row>
    <row r="128" spans="1:17" ht="14.25" customHeight="1">
      <c r="A128" t="s">
        <v>178</v>
      </c>
      <c r="B128" s="93">
        <v>38.440384615384616</v>
      </c>
      <c r="C128" s="93">
        <v>47.479326923076925</v>
      </c>
      <c r="D128" s="93">
        <v>54.285096153846155</v>
      </c>
      <c r="E128" s="93">
        <v>61.272115384615383</v>
      </c>
      <c r="F128" s="93">
        <v>68.25913461538461</v>
      </c>
      <c r="M128" s="93"/>
      <c r="N128" s="93"/>
      <c r="O128" s="93"/>
      <c r="P128" s="93"/>
      <c r="Q128" s="93"/>
    </row>
    <row r="129" spans="1:17" ht="14.25" customHeight="1">
      <c r="A129" t="s">
        <v>179</v>
      </c>
      <c r="B129" s="93">
        <v>36.61009615384615</v>
      </c>
      <c r="C129" s="93">
        <v>45.218269230769231</v>
      </c>
      <c r="D129" s="93">
        <v>51.7</v>
      </c>
      <c r="E129" s="93">
        <v>58.354326923076925</v>
      </c>
      <c r="F129" s="93">
        <v>65.008653846153848</v>
      </c>
      <c r="M129" s="93"/>
      <c r="N129" s="93"/>
      <c r="O129" s="93"/>
      <c r="P129" s="93"/>
      <c r="Q129" s="93"/>
    </row>
    <row r="130" spans="1:17" ht="14.25" customHeight="1">
      <c r="A130" t="s">
        <v>180</v>
      </c>
      <c r="B130" s="93">
        <v>33.282211538461539</v>
      </c>
      <c r="C130" s="93">
        <v>41.107692307692311</v>
      </c>
      <c r="D130" s="93">
        <v>46.999519230769231</v>
      </c>
      <c r="E130" s="93">
        <v>53.049038461538458</v>
      </c>
      <c r="F130" s="93">
        <v>59.098557692307693</v>
      </c>
      <c r="M130" s="93"/>
      <c r="N130" s="93"/>
      <c r="O130" s="93"/>
      <c r="P130" s="93"/>
      <c r="Q130" s="93"/>
    </row>
    <row r="131" spans="1:17" ht="14.25" customHeight="1">
      <c r="A131" t="s">
        <v>181</v>
      </c>
      <c r="B131" s="93">
        <v>30.257692307692309</v>
      </c>
      <c r="C131" s="93">
        <v>37.371153846153845</v>
      </c>
      <c r="D131" s="93">
        <v>42.726923076923079</v>
      </c>
      <c r="E131" s="93">
        <v>48.226442307692309</v>
      </c>
      <c r="F131" s="93">
        <v>53.72596153846154</v>
      </c>
      <c r="M131" s="93"/>
      <c r="N131" s="93"/>
      <c r="O131" s="93"/>
      <c r="P131" s="93"/>
      <c r="Q131" s="93"/>
    </row>
    <row r="132" spans="1:17" ht="14.25" customHeight="1">
      <c r="A132" t="s">
        <v>182</v>
      </c>
      <c r="B132" s="93">
        <v>27.50721153846154</v>
      </c>
      <c r="C132" s="93">
        <v>33.974038461538463</v>
      </c>
      <c r="D132" s="93">
        <v>38.843269230769231</v>
      </c>
      <c r="E132" s="93">
        <v>43.842788461538461</v>
      </c>
      <c r="F132" s="93">
        <v>48.841826923076923</v>
      </c>
      <c r="M132" s="93"/>
      <c r="N132" s="93"/>
      <c r="O132" s="93"/>
      <c r="P132" s="93"/>
      <c r="Q132" s="93"/>
    </row>
    <row r="133" spans="1:17" ht="14.25" customHeight="1">
      <c r="A133" t="s">
        <v>183</v>
      </c>
      <c r="B133" s="93">
        <v>25.006730769230771</v>
      </c>
      <c r="C133" s="93">
        <v>30.885576923076922</v>
      </c>
      <c r="D133" s="93">
        <v>35.312019230769231</v>
      </c>
      <c r="E133" s="93">
        <v>39.856730769230772</v>
      </c>
      <c r="F133" s="93">
        <v>44.401442307692307</v>
      </c>
      <c r="M133" s="93"/>
      <c r="N133" s="93"/>
      <c r="O133" s="93"/>
      <c r="P133" s="93"/>
      <c r="Q133" s="93"/>
    </row>
    <row r="134" spans="1:17" ht="14.25" customHeight="1">
      <c r="A134" t="s">
        <v>184</v>
      </c>
      <c r="B134" s="93">
        <v>22.720192307692308</v>
      </c>
      <c r="C134" s="93">
        <v>28.070673076923075</v>
      </c>
      <c r="D134" s="93">
        <v>32.101923076923079</v>
      </c>
      <c r="E134" s="93">
        <v>36.23365384615385</v>
      </c>
      <c r="F134" s="93">
        <v>40.364903846153844</v>
      </c>
      <c r="M134" s="93"/>
      <c r="N134" s="93"/>
      <c r="O134" s="93"/>
      <c r="P134" s="93"/>
      <c r="Q134" s="93"/>
    </row>
    <row r="135" spans="1:17" ht="14.25" customHeight="1">
      <c r="A135" t="s">
        <v>185</v>
      </c>
      <c r="B135" s="93">
        <v>19.756250000000001</v>
      </c>
      <c r="C135" s="93">
        <v>24.409134615384616</v>
      </c>
      <c r="D135" s="93">
        <v>27.914423076923075</v>
      </c>
      <c r="E135" s="93">
        <v>31.50721153846154</v>
      </c>
      <c r="F135" s="93">
        <v>35.1</v>
      </c>
      <c r="M135" s="93"/>
      <c r="N135" s="93"/>
      <c r="O135" s="93"/>
      <c r="P135" s="93"/>
      <c r="Q135" s="93"/>
    </row>
    <row r="136" spans="1:17" ht="14.25" customHeight="1">
      <c r="A136" t="s">
        <v>186</v>
      </c>
      <c r="B136" s="93">
        <v>18.815865384615385</v>
      </c>
      <c r="C136" s="93">
        <v>23.247115384615384</v>
      </c>
      <c r="D136" s="93">
        <v>26.585576923076925</v>
      </c>
      <c r="E136" s="93">
        <v>29.965384615384615</v>
      </c>
      <c r="F136" s="93">
        <v>33.345192307692308</v>
      </c>
      <c r="M136" s="93"/>
      <c r="N136" s="93"/>
      <c r="O136" s="93"/>
      <c r="P136" s="93"/>
      <c r="Q136" s="93"/>
    </row>
    <row r="137" spans="1:17" ht="14.25" customHeight="1">
      <c r="A137" t="s">
        <v>187</v>
      </c>
      <c r="B137" s="93">
        <v>17.919711538461538</v>
      </c>
      <c r="C137" s="93">
        <v>22.139903846153846</v>
      </c>
      <c r="D137" s="93">
        <v>25.319230769230771</v>
      </c>
      <c r="E137" s="93">
        <v>28.498557692307692</v>
      </c>
      <c r="F137" s="93">
        <v>31.677884615384617</v>
      </c>
      <c r="M137" s="93"/>
      <c r="N137" s="93"/>
      <c r="O137" s="93"/>
      <c r="P137" s="93"/>
      <c r="Q137" s="93"/>
    </row>
    <row r="138" spans="1:17" ht="14.25" customHeight="1">
      <c r="A138" t="s">
        <v>188</v>
      </c>
    </row>
    <row r="139" spans="1:17" ht="14.25" customHeight="1"/>
    <row r="140" spans="1:17" ht="14.25" customHeight="1"/>
    <row r="141" spans="1:17" ht="14.25" customHeight="1"/>
    <row r="142" spans="1:17" ht="14.25" customHeight="1"/>
    <row r="143" spans="1:17" ht="14.25" customHeight="1"/>
    <row r="144" spans="1:17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Gilroy, Joseph W</dc:creator>
  <cp:lastModifiedBy>Gilroy, Joseph W</cp:lastModifiedBy>
  <dcterms:created xsi:type="dcterms:W3CDTF">2023-06-01T15:28:40Z</dcterms:created>
  <dcterms:modified xsi:type="dcterms:W3CDTF">2023-06-01T15:38:34Z</dcterms:modified>
</cp:coreProperties>
</file>