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ncconnect.sharepoint.com/sites/OSHRDocumentLibrary/NC Flex Benefits Wellness Employee Recognition/Wellness/Miles for Wellness/Challenge 33/Spreadsheets/"/>
    </mc:Choice>
  </mc:AlternateContent>
  <xr:revisionPtr revIDLastSave="262" documentId="8_{41A8AC30-E62E-4689-983B-663BA4A9BC78}" xr6:coauthVersionLast="47" xr6:coauthVersionMax="47" xr10:uidLastSave="{EEE12582-865D-4F9A-9EBB-251CD3F0BFC5}"/>
  <workbookProtection workbookAlgorithmName="SHA-512" workbookHashValue="qtJgGlPoL6A/gUxMUjKXRxADXMnDXrxGOScoBVvBPYPxkb6q6ZFOBqugT/U/3wUM+fUqNEnabnCXLJjuqbMH2g==" workbookSaltValue="fjPNdCNjSO+0i+/llJNNDA==" workbookSpinCount="100000" lockStructure="1"/>
  <bookViews>
    <workbookView xWindow="-108" yWindow="-108" windowWidth="23256" windowHeight="13896" tabRatio="0" xr2:uid="{00000000-000D-0000-FFFF-FFFF00000000}"/>
  </bookViews>
  <sheets>
    <sheet name="CaptainsTracking" sheetId="3" r:id="rId1"/>
    <sheet name="Week 1 Conversion" sheetId="2" r:id="rId2"/>
    <sheet name="Week 2 Conversion" sheetId="11" r:id="rId3"/>
    <sheet name="Week 3 Conversion" sheetId="12" r:id="rId4"/>
    <sheet name="Week 4 Conversion" sheetId="13" r:id="rId5"/>
    <sheet name="Week 5 Conversion" sheetId="14" r:id="rId6"/>
    <sheet name="Week 6 Conversion" sheetId="15" r:id="rId7"/>
    <sheet name="Week 7 Conversion" sheetId="16" r:id="rId8"/>
    <sheet name="Week 8 Conversion" sheetId="17" r:id="rId9"/>
    <sheet name="Chart" sheetId="1" state="hidden" r:id="rId10"/>
  </sheets>
  <externalReferences>
    <externalReference r:id="rId11"/>
  </externalReferences>
  <definedNames>
    <definedName name="Agency">OFFSET([1]DropDownValues!$B$2,0,0,COUNTA([1]DropDownValues!$B$2:$B$200),1)</definedName>
    <definedName name="NumParticipants">OFFSET([1]DropDownValues!$D$2,0,0,COUNTA([1]DropDownValues!$D$2:$D$100),1)</definedName>
    <definedName name="_xlnm.Print_Area" localSheetId="0">CaptainsTracking!$A$1:$N$27</definedName>
    <definedName name="TeamMembers">OFFSET(CaptainsTracking!$C$12,0,0,COUNTA(CaptainsTracking!$C$12:$C$18),1)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D11" i="2"/>
  <c r="D38" i="2"/>
  <c r="D56" i="2"/>
  <c r="D65" i="2"/>
  <c r="D11" i="11"/>
  <c r="E11" i="11" s="1"/>
  <c r="E20" i="2"/>
  <c r="C38" i="1"/>
  <c r="C71" i="1"/>
  <c r="C40" i="1"/>
  <c r="C36" i="1"/>
  <c r="C6" i="1"/>
  <c r="C12" i="1"/>
  <c r="C19" i="1"/>
  <c r="C96" i="1"/>
  <c r="C95" i="1"/>
  <c r="C93" i="1"/>
  <c r="C83" i="1"/>
  <c r="C82" i="1"/>
  <c r="C75" i="1"/>
  <c r="C67" i="1"/>
  <c r="C60" i="1"/>
  <c r="C59" i="1"/>
  <c r="C46" i="1"/>
  <c r="C43" i="1"/>
  <c r="C42" i="1"/>
  <c r="C33" i="1"/>
  <c r="C32" i="1"/>
  <c r="C31" i="1"/>
  <c r="C30" i="1"/>
  <c r="C29" i="1"/>
  <c r="C26" i="1"/>
  <c r="C25" i="1"/>
  <c r="C22" i="1"/>
  <c r="C20" i="1"/>
  <c r="C15" i="1"/>
  <c r="C13" i="1"/>
  <c r="C11" i="1"/>
  <c r="C5" i="1"/>
  <c r="C44" i="1"/>
  <c r="C41" i="1"/>
  <c r="C39" i="1"/>
  <c r="C14" i="1"/>
  <c r="C47" i="1"/>
  <c r="C48" i="1"/>
  <c r="C52" i="1"/>
  <c r="C66" i="1"/>
  <c r="C70" i="1"/>
  <c r="C69" i="1"/>
  <c r="C68" i="1"/>
  <c r="C72" i="1"/>
  <c r="C88" i="1"/>
  <c r="C87" i="1"/>
  <c r="C86" i="1"/>
  <c r="C89" i="1"/>
  <c r="C91" i="1"/>
  <c r="C92" i="1"/>
  <c r="C49" i="1"/>
  <c r="C23" i="1"/>
  <c r="C94" i="1"/>
  <c r="C84" i="1"/>
  <c r="C81" i="1"/>
  <c r="C78" i="1"/>
  <c r="C77" i="1"/>
  <c r="C79" i="1"/>
  <c r="C74" i="1"/>
  <c r="C65" i="1"/>
  <c r="C64" i="1"/>
  <c r="C58" i="1"/>
  <c r="C57" i="1"/>
  <c r="C56" i="1"/>
  <c r="C55" i="1"/>
  <c r="C51" i="1"/>
  <c r="C50" i="1"/>
  <c r="C7" i="1"/>
  <c r="C21" i="1"/>
  <c r="C16" i="1"/>
  <c r="C9" i="1"/>
  <c r="C10" i="1"/>
  <c r="C8" i="1"/>
  <c r="D14" i="17" l="1"/>
  <c r="D13" i="12"/>
  <c r="D68" i="2" l="1"/>
  <c r="E68" i="2"/>
  <c r="D68" i="12"/>
  <c r="E68" i="12"/>
  <c r="D68" i="13"/>
  <c r="E68" i="13"/>
  <c r="D68" i="14"/>
  <c r="E68" i="14"/>
  <c r="D68" i="15"/>
  <c r="E68" i="15"/>
  <c r="D68" i="16"/>
  <c r="E68" i="16"/>
  <c r="D68" i="17"/>
  <c r="E68" i="17"/>
  <c r="D68" i="11"/>
  <c r="E68" i="11"/>
  <c r="D59" i="12"/>
  <c r="E59" i="12"/>
  <c r="D59" i="13"/>
  <c r="E59" i="13"/>
  <c r="D59" i="14"/>
  <c r="E59" i="14"/>
  <c r="D59" i="15"/>
  <c r="E59" i="15"/>
  <c r="D59" i="16"/>
  <c r="E59" i="16"/>
  <c r="D59" i="17"/>
  <c r="E59" i="17"/>
  <c r="D59" i="11"/>
  <c r="E59" i="11"/>
  <c r="D49" i="12"/>
  <c r="E49" i="12"/>
  <c r="D49" i="13"/>
  <c r="E49" i="13"/>
  <c r="D49" i="14"/>
  <c r="E49" i="14"/>
  <c r="D49" i="15"/>
  <c r="E49" i="15"/>
  <c r="D49" i="16"/>
  <c r="E49" i="16"/>
  <c r="D49" i="17"/>
  <c r="E49" i="17"/>
  <c r="D49" i="11"/>
  <c r="E49" i="11"/>
  <c r="D40" i="12"/>
  <c r="E40" i="12"/>
  <c r="D40" i="13"/>
  <c r="E40" i="13"/>
  <c r="D40" i="14"/>
  <c r="E40" i="14"/>
  <c r="D40" i="15"/>
  <c r="E40" i="15"/>
  <c r="D40" i="16"/>
  <c r="E40" i="16"/>
  <c r="D40" i="17"/>
  <c r="E40" i="17"/>
  <c r="D40" i="11"/>
  <c r="E40" i="11"/>
  <c r="D31" i="12"/>
  <c r="E31" i="12"/>
  <c r="D31" i="13"/>
  <c r="E31" i="13"/>
  <c r="D31" i="14"/>
  <c r="E31" i="14"/>
  <c r="D31" i="15"/>
  <c r="E31" i="15"/>
  <c r="D31" i="16"/>
  <c r="E31" i="16"/>
  <c r="D31" i="17"/>
  <c r="E31" i="17"/>
  <c r="D31" i="11"/>
  <c r="E31" i="11"/>
  <c r="D22" i="12"/>
  <c r="E22" i="12"/>
  <c r="D22" i="13"/>
  <c r="E22" i="13"/>
  <c r="D22" i="14"/>
  <c r="E22" i="14"/>
  <c r="D22" i="15"/>
  <c r="E22" i="15"/>
  <c r="D22" i="16"/>
  <c r="E22" i="16"/>
  <c r="D22" i="17"/>
  <c r="E22" i="17"/>
  <c r="D22" i="11"/>
  <c r="E22" i="11"/>
  <c r="D23" i="11"/>
  <c r="E23" i="11"/>
  <c r="D23" i="17"/>
  <c r="E23" i="17"/>
  <c r="D23" i="16"/>
  <c r="E23" i="16"/>
  <c r="D23" i="15"/>
  <c r="E23" i="15"/>
  <c r="D23" i="14"/>
  <c r="E23" i="14"/>
  <c r="D23" i="13"/>
  <c r="E23" i="13"/>
  <c r="D23" i="12"/>
  <c r="E23" i="12"/>
  <c r="E13" i="12"/>
  <c r="D13" i="13"/>
  <c r="E13" i="13"/>
  <c r="D13" i="14"/>
  <c r="E13" i="14"/>
  <c r="D13" i="15"/>
  <c r="E13" i="15"/>
  <c r="D13" i="16"/>
  <c r="E13" i="16"/>
  <c r="D13" i="17"/>
  <c r="E13" i="17"/>
  <c r="D13" i="11"/>
  <c r="E13" i="11"/>
  <c r="D59" i="2"/>
  <c r="E59" i="2"/>
  <c r="D49" i="2"/>
  <c r="E49" i="2"/>
  <c r="D40" i="2"/>
  <c r="E40" i="2"/>
  <c r="D31" i="2"/>
  <c r="E31" i="2"/>
  <c r="D22" i="2"/>
  <c r="E22" i="2"/>
  <c r="E13" i="2"/>
  <c r="D13" i="2"/>
  <c r="C90" i="1" l="1"/>
  <c r="C85" i="1"/>
  <c r="C80" i="1"/>
  <c r="C76" i="1"/>
  <c r="C73" i="1"/>
  <c r="C63" i="1"/>
  <c r="C62" i="1"/>
  <c r="C61" i="1"/>
  <c r="C54" i="1"/>
  <c r="C53" i="1"/>
  <c r="C45" i="1"/>
  <c r="C37" i="1"/>
  <c r="C35" i="1"/>
  <c r="C34" i="1"/>
  <c r="C28" i="1"/>
  <c r="C27" i="1"/>
  <c r="C24" i="1"/>
  <c r="C18" i="1"/>
  <c r="C17" i="1"/>
  <c r="C4" i="1"/>
  <c r="C3" i="1"/>
  <c r="D11" i="17" s="1"/>
  <c r="C2" i="1"/>
  <c r="E69" i="17"/>
  <c r="D69" i="17"/>
  <c r="E67" i="17"/>
  <c r="D67" i="17"/>
  <c r="E66" i="17"/>
  <c r="D66" i="17"/>
  <c r="E65" i="17"/>
  <c r="D65" i="17"/>
  <c r="E60" i="17"/>
  <c r="D60" i="17"/>
  <c r="E58" i="17"/>
  <c r="D58" i="17"/>
  <c r="E57" i="17"/>
  <c r="D57" i="17"/>
  <c r="E56" i="17"/>
  <c r="D56" i="17"/>
  <c r="E51" i="17"/>
  <c r="D51" i="17"/>
  <c r="E50" i="17"/>
  <c r="D50" i="17"/>
  <c r="E48" i="17"/>
  <c r="D48" i="17"/>
  <c r="E47" i="17"/>
  <c r="D47" i="17"/>
  <c r="E42" i="17"/>
  <c r="D42" i="17"/>
  <c r="E41" i="17"/>
  <c r="D41" i="17"/>
  <c r="E39" i="17"/>
  <c r="D39" i="17"/>
  <c r="E38" i="17"/>
  <c r="D38" i="17"/>
  <c r="E33" i="17"/>
  <c r="D33" i="17"/>
  <c r="E32" i="17"/>
  <c r="D32" i="17"/>
  <c r="E30" i="17"/>
  <c r="D30" i="17"/>
  <c r="E29" i="17"/>
  <c r="D29" i="17"/>
  <c r="E24" i="17"/>
  <c r="D24" i="17"/>
  <c r="E21" i="17"/>
  <c r="D21" i="17"/>
  <c r="E20" i="17"/>
  <c r="D20" i="17"/>
  <c r="E15" i="17"/>
  <c r="D15" i="17"/>
  <c r="E14" i="17"/>
  <c r="E12" i="17"/>
  <c r="D12" i="17"/>
  <c r="E11" i="17"/>
  <c r="E69" i="16"/>
  <c r="D69" i="16"/>
  <c r="E67" i="16"/>
  <c r="D67" i="16"/>
  <c r="E66" i="16"/>
  <c r="D66" i="16"/>
  <c r="E65" i="16"/>
  <c r="D65" i="16"/>
  <c r="E60" i="16"/>
  <c r="D60" i="16"/>
  <c r="E58" i="16"/>
  <c r="D58" i="16"/>
  <c r="E57" i="16"/>
  <c r="D57" i="16"/>
  <c r="E56" i="16"/>
  <c r="D56" i="16"/>
  <c r="E51" i="16"/>
  <c r="D51" i="16"/>
  <c r="E50" i="16"/>
  <c r="D50" i="16"/>
  <c r="E48" i="16"/>
  <c r="D48" i="16"/>
  <c r="E47" i="16"/>
  <c r="D47" i="16"/>
  <c r="E42" i="16"/>
  <c r="D42" i="16"/>
  <c r="E41" i="16"/>
  <c r="D41" i="16"/>
  <c r="E39" i="16"/>
  <c r="D39" i="16"/>
  <c r="E38" i="16"/>
  <c r="D38" i="16"/>
  <c r="E33" i="16"/>
  <c r="D33" i="16"/>
  <c r="E32" i="16"/>
  <c r="D32" i="16"/>
  <c r="E30" i="16"/>
  <c r="D30" i="16"/>
  <c r="E29" i="16"/>
  <c r="D29" i="16"/>
  <c r="E24" i="16"/>
  <c r="D24" i="16"/>
  <c r="E21" i="16"/>
  <c r="D21" i="16"/>
  <c r="E20" i="16"/>
  <c r="D20" i="16"/>
  <c r="E15" i="16"/>
  <c r="D15" i="16"/>
  <c r="E14" i="16"/>
  <c r="D14" i="16"/>
  <c r="E12" i="16"/>
  <c r="D12" i="16"/>
  <c r="E11" i="16"/>
  <c r="D11" i="16"/>
  <c r="E69" i="15"/>
  <c r="D69" i="15"/>
  <c r="E67" i="15"/>
  <c r="D67" i="15"/>
  <c r="E66" i="15"/>
  <c r="D66" i="15"/>
  <c r="E65" i="15"/>
  <c r="D65" i="15"/>
  <c r="E60" i="15"/>
  <c r="D60" i="15"/>
  <c r="E58" i="15"/>
  <c r="D58" i="15"/>
  <c r="E57" i="15"/>
  <c r="D57" i="15"/>
  <c r="E56" i="15"/>
  <c r="D56" i="15"/>
  <c r="E51" i="15"/>
  <c r="D51" i="15"/>
  <c r="E50" i="15"/>
  <c r="D50" i="15"/>
  <c r="E48" i="15"/>
  <c r="D48" i="15"/>
  <c r="E47" i="15"/>
  <c r="D47" i="15"/>
  <c r="E42" i="15"/>
  <c r="D42" i="15"/>
  <c r="E41" i="15"/>
  <c r="D41" i="15"/>
  <c r="E39" i="15"/>
  <c r="D39" i="15"/>
  <c r="E38" i="15"/>
  <c r="D38" i="15"/>
  <c r="E33" i="15"/>
  <c r="D33" i="15"/>
  <c r="E32" i="15"/>
  <c r="D32" i="15"/>
  <c r="E30" i="15"/>
  <c r="D30" i="15"/>
  <c r="E29" i="15"/>
  <c r="D29" i="15"/>
  <c r="E24" i="15"/>
  <c r="D24" i="15"/>
  <c r="E21" i="15"/>
  <c r="D21" i="15"/>
  <c r="E20" i="15"/>
  <c r="D20" i="15"/>
  <c r="E15" i="15"/>
  <c r="D15" i="15"/>
  <c r="E14" i="15"/>
  <c r="D14" i="15"/>
  <c r="E12" i="15"/>
  <c r="D12" i="15"/>
  <c r="E11" i="15"/>
  <c r="D11" i="15"/>
  <c r="E69" i="14"/>
  <c r="D69" i="14"/>
  <c r="E67" i="14"/>
  <c r="D67" i="14"/>
  <c r="E66" i="14"/>
  <c r="D66" i="14"/>
  <c r="E65" i="14"/>
  <c r="D65" i="14"/>
  <c r="E60" i="14"/>
  <c r="D60" i="14"/>
  <c r="E58" i="14"/>
  <c r="D58" i="14"/>
  <c r="E57" i="14"/>
  <c r="D57" i="14"/>
  <c r="E56" i="14"/>
  <c r="D56" i="14"/>
  <c r="E51" i="14"/>
  <c r="D51" i="14"/>
  <c r="E50" i="14"/>
  <c r="D50" i="14"/>
  <c r="E48" i="14"/>
  <c r="D48" i="14"/>
  <c r="E47" i="14"/>
  <c r="D47" i="14"/>
  <c r="E42" i="14"/>
  <c r="D42" i="14"/>
  <c r="E41" i="14"/>
  <c r="D41" i="14"/>
  <c r="E39" i="14"/>
  <c r="D39" i="14"/>
  <c r="E38" i="14"/>
  <c r="D38" i="14"/>
  <c r="E33" i="14"/>
  <c r="D33" i="14"/>
  <c r="E32" i="14"/>
  <c r="D32" i="14"/>
  <c r="E30" i="14"/>
  <c r="D30" i="14"/>
  <c r="E29" i="14"/>
  <c r="D29" i="14"/>
  <c r="E24" i="14"/>
  <c r="D24" i="14"/>
  <c r="E21" i="14"/>
  <c r="D21" i="14"/>
  <c r="E20" i="14"/>
  <c r="D20" i="14"/>
  <c r="E15" i="14"/>
  <c r="D15" i="14"/>
  <c r="E14" i="14"/>
  <c r="D14" i="14"/>
  <c r="E12" i="14"/>
  <c r="D12" i="14"/>
  <c r="E11" i="14"/>
  <c r="D11" i="14"/>
  <c r="E69" i="13"/>
  <c r="D69" i="13"/>
  <c r="E67" i="13"/>
  <c r="D67" i="13"/>
  <c r="E66" i="13"/>
  <c r="D66" i="13"/>
  <c r="E65" i="13"/>
  <c r="D65" i="13"/>
  <c r="E60" i="13"/>
  <c r="D60" i="13"/>
  <c r="E58" i="13"/>
  <c r="D58" i="13"/>
  <c r="E57" i="13"/>
  <c r="D57" i="13"/>
  <c r="E56" i="13"/>
  <c r="D56" i="13"/>
  <c r="E51" i="13"/>
  <c r="D51" i="13"/>
  <c r="E50" i="13"/>
  <c r="D50" i="13"/>
  <c r="E48" i="13"/>
  <c r="D48" i="13"/>
  <c r="E47" i="13"/>
  <c r="D47" i="13"/>
  <c r="E42" i="13"/>
  <c r="D42" i="13"/>
  <c r="E41" i="13"/>
  <c r="D41" i="13"/>
  <c r="E39" i="13"/>
  <c r="D39" i="13"/>
  <c r="E38" i="13"/>
  <c r="D38" i="13"/>
  <c r="E33" i="13"/>
  <c r="D33" i="13"/>
  <c r="E32" i="13"/>
  <c r="D32" i="13"/>
  <c r="E30" i="13"/>
  <c r="D30" i="13"/>
  <c r="E29" i="13"/>
  <c r="D29" i="13"/>
  <c r="E24" i="13"/>
  <c r="D24" i="13"/>
  <c r="E21" i="13"/>
  <c r="D21" i="13"/>
  <c r="E20" i="13"/>
  <c r="D20" i="13"/>
  <c r="E15" i="13"/>
  <c r="D15" i="13"/>
  <c r="E14" i="13"/>
  <c r="D14" i="13"/>
  <c r="E12" i="13"/>
  <c r="D12" i="13"/>
  <c r="E11" i="13"/>
  <c r="D11" i="13"/>
  <c r="E69" i="12"/>
  <c r="D69" i="12"/>
  <c r="E67" i="12"/>
  <c r="D67" i="12"/>
  <c r="E66" i="12"/>
  <c r="D66" i="12"/>
  <c r="E65" i="12"/>
  <c r="D65" i="12"/>
  <c r="E60" i="12"/>
  <c r="D60" i="12"/>
  <c r="E58" i="12"/>
  <c r="D58" i="12"/>
  <c r="E57" i="12"/>
  <c r="D57" i="12"/>
  <c r="E56" i="12"/>
  <c r="D56" i="12"/>
  <c r="E51" i="12"/>
  <c r="D51" i="12"/>
  <c r="E50" i="12"/>
  <c r="D50" i="12"/>
  <c r="E48" i="12"/>
  <c r="D48" i="12"/>
  <c r="E47" i="12"/>
  <c r="D47" i="12"/>
  <c r="E42" i="12"/>
  <c r="D42" i="12"/>
  <c r="E41" i="12"/>
  <c r="D41" i="12"/>
  <c r="E39" i="12"/>
  <c r="D39" i="12"/>
  <c r="E38" i="12"/>
  <c r="D38" i="12"/>
  <c r="E33" i="12"/>
  <c r="D33" i="12"/>
  <c r="E32" i="12"/>
  <c r="D32" i="12"/>
  <c r="E30" i="12"/>
  <c r="D30" i="12"/>
  <c r="E29" i="12"/>
  <c r="D29" i="12"/>
  <c r="E24" i="12"/>
  <c r="D24" i="12"/>
  <c r="E21" i="12"/>
  <c r="D21" i="12"/>
  <c r="E20" i="12"/>
  <c r="D20" i="12"/>
  <c r="E15" i="12"/>
  <c r="D15" i="12"/>
  <c r="E14" i="12"/>
  <c r="D14" i="12"/>
  <c r="E12" i="12"/>
  <c r="D12" i="12"/>
  <c r="E11" i="12"/>
  <c r="E69" i="11"/>
  <c r="D69" i="11"/>
  <c r="E67" i="11"/>
  <c r="D67" i="11"/>
  <c r="E66" i="11"/>
  <c r="D66" i="11"/>
  <c r="E65" i="11"/>
  <c r="D65" i="11"/>
  <c r="E60" i="11"/>
  <c r="D60" i="11"/>
  <c r="E58" i="11"/>
  <c r="D58" i="11"/>
  <c r="E57" i="11"/>
  <c r="D57" i="11"/>
  <c r="E56" i="11"/>
  <c r="D56" i="11"/>
  <c r="E51" i="11"/>
  <c r="D51" i="11"/>
  <c r="E50" i="11"/>
  <c r="D50" i="11"/>
  <c r="E48" i="11"/>
  <c r="D48" i="11"/>
  <c r="D47" i="11"/>
  <c r="E47" i="11" s="1"/>
  <c r="E42" i="11"/>
  <c r="D42" i="11"/>
  <c r="E41" i="11"/>
  <c r="D41" i="11"/>
  <c r="E39" i="11"/>
  <c r="D39" i="11"/>
  <c r="D38" i="11"/>
  <c r="E38" i="11" s="1"/>
  <c r="E33" i="11"/>
  <c r="D33" i="11"/>
  <c r="E32" i="11"/>
  <c r="D32" i="11"/>
  <c r="E30" i="11"/>
  <c r="D30" i="11"/>
  <c r="E29" i="11"/>
  <c r="D29" i="11"/>
  <c r="E24" i="11"/>
  <c r="D24" i="11"/>
  <c r="E21" i="11"/>
  <c r="D21" i="11"/>
  <c r="D20" i="11"/>
  <c r="E20" i="11" s="1"/>
  <c r="E15" i="11"/>
  <c r="D15" i="11"/>
  <c r="E14" i="11"/>
  <c r="D14" i="11"/>
  <c r="E12" i="11"/>
  <c r="D12" i="11"/>
  <c r="E69" i="2"/>
  <c r="D69" i="2"/>
  <c r="E67" i="2"/>
  <c r="D67" i="2"/>
  <c r="E66" i="2"/>
  <c r="D66" i="2"/>
  <c r="E65" i="2"/>
  <c r="E60" i="2"/>
  <c r="D60" i="2"/>
  <c r="E58" i="2"/>
  <c r="D58" i="2"/>
  <c r="E57" i="2"/>
  <c r="D57" i="2"/>
  <c r="E56" i="2"/>
  <c r="E51" i="2"/>
  <c r="D51" i="2"/>
  <c r="E50" i="2"/>
  <c r="D50" i="2"/>
  <c r="E48" i="2"/>
  <c r="D48" i="2"/>
  <c r="D47" i="2"/>
  <c r="E47" i="2" s="1"/>
  <c r="E42" i="2"/>
  <c r="D42" i="2"/>
  <c r="E41" i="2"/>
  <c r="D41" i="2"/>
  <c r="E39" i="2"/>
  <c r="D39" i="2"/>
  <c r="E38" i="2"/>
  <c r="E33" i="2"/>
  <c r="D33" i="2"/>
  <c r="E32" i="2"/>
  <c r="D32" i="2"/>
  <c r="E30" i="2"/>
  <c r="D30" i="2"/>
  <c r="E29" i="2"/>
  <c r="D29" i="2"/>
  <c r="E24" i="2"/>
  <c r="D24" i="2"/>
  <c r="E23" i="2"/>
  <c r="D23" i="2"/>
  <c r="E21" i="2"/>
  <c r="D21" i="2"/>
  <c r="E15" i="2"/>
  <c r="D15" i="2"/>
  <c r="E14" i="2"/>
  <c r="D14" i="2"/>
  <c r="E12" i="2"/>
  <c r="D12" i="2"/>
  <c r="E11" i="2"/>
  <c r="AC18" i="3"/>
  <c r="AC17" i="3"/>
  <c r="AC16" i="3"/>
  <c r="AC15" i="3"/>
  <c r="AC14" i="3"/>
  <c r="AC13" i="3"/>
  <c r="AC12" i="3"/>
  <c r="D11" i="12" l="1"/>
  <c r="E25" i="17"/>
  <c r="N13" i="3" s="1"/>
  <c r="E70" i="17"/>
  <c r="N18" i="3" s="1"/>
  <c r="E61" i="2"/>
  <c r="G17" i="3" s="1"/>
  <c r="E52" i="2"/>
  <c r="G16" i="3" s="1"/>
  <c r="E61" i="17"/>
  <c r="N17" i="3" s="1"/>
  <c r="E16" i="2"/>
  <c r="G12" i="3" s="1"/>
  <c r="E34" i="2"/>
  <c r="G14" i="3" s="1"/>
  <c r="E43" i="2"/>
  <c r="G15" i="3" s="1"/>
  <c r="E16" i="11"/>
  <c r="H12" i="3" s="1"/>
  <c r="E25" i="11"/>
  <c r="H13" i="3" s="1"/>
  <c r="E34" i="12"/>
  <c r="I14" i="3" s="1"/>
  <c r="E52" i="12"/>
  <c r="I16" i="3" s="1"/>
  <c r="E70" i="12"/>
  <c r="I18" i="3" s="1"/>
  <c r="E25" i="13"/>
  <c r="J13" i="3" s="1"/>
  <c r="E52" i="14"/>
  <c r="K16" i="3" s="1"/>
  <c r="E70" i="14"/>
  <c r="K18" i="3" s="1"/>
  <c r="E16" i="15"/>
  <c r="L12" i="3" s="1"/>
  <c r="E25" i="15"/>
  <c r="L13" i="3" s="1"/>
  <c r="E43" i="15"/>
  <c r="L15" i="3" s="1"/>
  <c r="E52" i="15"/>
  <c r="L16" i="3" s="1"/>
  <c r="E70" i="16"/>
  <c r="M18" i="3" s="1"/>
  <c r="E34" i="17"/>
  <c r="N14" i="3" s="1"/>
  <c r="E43" i="11"/>
  <c r="H15" i="3" s="1"/>
  <c r="E61" i="11"/>
  <c r="H17" i="3" s="1"/>
  <c r="E70" i="11"/>
  <c r="H18" i="3" s="1"/>
  <c r="E16" i="12"/>
  <c r="I12" i="3" s="1"/>
  <c r="E43" i="13"/>
  <c r="J15" i="3" s="1"/>
  <c r="E52" i="13"/>
  <c r="J16" i="3" s="1"/>
  <c r="E61" i="13"/>
  <c r="J17" i="3" s="1"/>
  <c r="E16" i="14"/>
  <c r="K12" i="3" s="1"/>
  <c r="E25" i="14"/>
  <c r="K13" i="3" s="1"/>
  <c r="E16" i="16"/>
  <c r="M12" i="3" s="1"/>
  <c r="E34" i="16"/>
  <c r="M14" i="3" s="1"/>
  <c r="E43" i="16"/>
  <c r="M15" i="3" s="1"/>
  <c r="E70" i="2"/>
  <c r="G18" i="3" s="1"/>
  <c r="E52" i="11"/>
  <c r="H16" i="3" s="1"/>
  <c r="E43" i="12"/>
  <c r="I15" i="3" s="1"/>
  <c r="E34" i="13"/>
  <c r="J14" i="3" s="1"/>
  <c r="E61" i="14"/>
  <c r="K17" i="3" s="1"/>
  <c r="E34" i="15"/>
  <c r="L14" i="3" s="1"/>
  <c r="E25" i="16"/>
  <c r="M13" i="3" s="1"/>
  <c r="E43" i="17"/>
  <c r="N15" i="3" s="1"/>
  <c r="E52" i="17"/>
  <c r="N16" i="3" s="1"/>
  <c r="E25" i="2"/>
  <c r="G13" i="3" s="1"/>
  <c r="E34" i="11"/>
  <c r="H14" i="3" s="1"/>
  <c r="E25" i="12"/>
  <c r="I13" i="3" s="1"/>
  <c r="E16" i="13"/>
  <c r="J12" i="3" s="1"/>
  <c r="E70" i="13"/>
  <c r="J18" i="3" s="1"/>
  <c r="E34" i="14"/>
  <c r="K14" i="3" s="1"/>
  <c r="E43" i="14"/>
  <c r="K15" i="3" s="1"/>
  <c r="E61" i="15"/>
  <c r="L17" i="3" s="1"/>
  <c r="E70" i="15"/>
  <c r="L18" i="3" s="1"/>
  <c r="E52" i="16"/>
  <c r="M16" i="3" s="1"/>
  <c r="E61" i="16"/>
  <c r="M17" i="3" s="1"/>
  <c r="E16" i="17"/>
  <c r="N12" i="3" s="1"/>
  <c r="E61" i="12"/>
  <c r="I17" i="3" s="1"/>
  <c r="N19" i="3" l="1"/>
  <c r="N20" i="3"/>
  <c r="F13" i="3"/>
  <c r="AD13" i="3" s="1"/>
  <c r="K19" i="3"/>
  <c r="K21" i="3" s="1"/>
  <c r="F12" i="3"/>
  <c r="AD12" i="3" s="1"/>
  <c r="F18" i="3"/>
  <c r="AD18" i="3" s="1"/>
  <c r="F16" i="3"/>
  <c r="AD16" i="3" s="1"/>
  <c r="H32" i="3"/>
  <c r="M20" i="3"/>
  <c r="H20" i="3"/>
  <c r="F14" i="3"/>
  <c r="AD14" i="3" s="1"/>
  <c r="L20" i="3"/>
  <c r="J20" i="3"/>
  <c r="F17" i="3"/>
  <c r="AD17" i="3" s="1"/>
  <c r="M19" i="3"/>
  <c r="M22" i="3" s="1"/>
  <c r="G19" i="3"/>
  <c r="G22" i="3" s="1"/>
  <c r="G20" i="3"/>
  <c r="H19" i="3"/>
  <c r="K20" i="3"/>
  <c r="I19" i="3"/>
  <c r="I21" i="3" s="1"/>
  <c r="J19" i="3"/>
  <c r="J22" i="3" s="1"/>
  <c r="F15" i="3"/>
  <c r="AD15" i="3" s="1"/>
  <c r="I20" i="3"/>
  <c r="L19" i="3"/>
  <c r="L22" i="3" s="1"/>
  <c r="N21" i="3" l="1"/>
  <c r="N22" i="3"/>
  <c r="H21" i="3"/>
  <c r="M21" i="3"/>
  <c r="F20" i="3"/>
  <c r="K22" i="3"/>
  <c r="H22" i="3"/>
  <c r="G21" i="3"/>
  <c r="F19" i="3"/>
  <c r="F22" i="3" s="1"/>
  <c r="L21" i="3"/>
  <c r="I22" i="3"/>
  <c r="J21" i="3"/>
  <c r="F21" i="3" l="1"/>
</calcChain>
</file>

<file path=xl/sharedStrings.xml><?xml version="1.0" encoding="utf-8"?>
<sst xmlns="http://schemas.openxmlformats.org/spreadsheetml/2006/main" count="608" uniqueCount="216">
  <si>
    <t>Activity</t>
  </si>
  <si>
    <t>Minutes</t>
  </si>
  <si>
    <t>Steps Per Minute (SPM)</t>
  </si>
  <si>
    <t>Aerobics (low)</t>
  </si>
  <si>
    <t>Aerobics (Moderate)</t>
  </si>
  <si>
    <t>Aerobics (High Impact)</t>
  </si>
  <si>
    <t>Bicycling (Low)</t>
  </si>
  <si>
    <t>Bicycling (Moderate)</t>
  </si>
  <si>
    <t>Bicycling (High)</t>
  </si>
  <si>
    <t>Eliptical</t>
  </si>
  <si>
    <t>Fencing</t>
  </si>
  <si>
    <t>Football</t>
  </si>
  <si>
    <t>Hiking (carrying weight)</t>
  </si>
  <si>
    <t>Hiking (general)</t>
  </si>
  <si>
    <t>Jump Rope (Slow)</t>
  </si>
  <si>
    <t>Jump Rope (Moderate/High)</t>
  </si>
  <si>
    <t>Rollerblading</t>
  </si>
  <si>
    <t>Running a 6 Minute Mile</t>
  </si>
  <si>
    <t>Skating</t>
  </si>
  <si>
    <t>Soccer</t>
  </si>
  <si>
    <t>Stationary Bicycling (light)</t>
  </si>
  <si>
    <t>Stationary Bicycling (Moderate)</t>
  </si>
  <si>
    <t>Stationary Bicycling (High)</t>
  </si>
  <si>
    <t>Swimming  (Low)</t>
  </si>
  <si>
    <t>Swimming  (Moderate)</t>
  </si>
  <si>
    <t>Volleyball (game)</t>
  </si>
  <si>
    <t>Softball</t>
  </si>
  <si>
    <t>Swimming Laps (High)</t>
  </si>
  <si>
    <t>Swimming  (treading water)</t>
  </si>
  <si>
    <t>Water Aerobics</t>
  </si>
  <si>
    <t>Total Steps</t>
  </si>
  <si>
    <t>Steps per Min</t>
  </si>
  <si>
    <t>Total Daily Steps</t>
  </si>
  <si>
    <t>Daily Steps</t>
  </si>
  <si>
    <t>Team Member Name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</si>
  <si>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</si>
  <si>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</si>
  <si>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</si>
  <si>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</si>
  <si>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</si>
  <si>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</si>
  <si>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</si>
  <si>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</si>
  <si>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Day of the Week</t>
  </si>
  <si>
    <t>Totals</t>
  </si>
  <si>
    <t>01</t>
  </si>
  <si>
    <t>Monday</t>
  </si>
  <si>
    <t>02</t>
  </si>
  <si>
    <t>Tuesday</t>
  </si>
  <si>
    <t>03</t>
  </si>
  <si>
    <t>Wednesday</t>
  </si>
  <si>
    <t>04</t>
  </si>
  <si>
    <t>Thursday</t>
  </si>
  <si>
    <t>05</t>
  </si>
  <si>
    <t>Friday</t>
  </si>
  <si>
    <t>06</t>
  </si>
  <si>
    <t>Saturday</t>
  </si>
  <si>
    <t>07</t>
  </si>
  <si>
    <t>Sunday</t>
  </si>
  <si>
    <t>Participant Total Steps</t>
  </si>
  <si>
    <t>Participant Total Miles*</t>
  </si>
  <si>
    <t>* Conversion factor of 2,000 steps equals 1 mile will automatically calculate.</t>
  </si>
  <si>
    <r>
      <t xml:space="preserve">      Please report your steps to your captain weekly. </t>
    </r>
    <r>
      <rPr>
        <sz val="10"/>
        <rFont val="Calibri"/>
        <family val="2"/>
        <scheme val="minor"/>
      </rPr>
      <t>At the end of competition, please sign below and give a printed copy to your captain.</t>
    </r>
  </si>
  <si>
    <t>"I acknowledge that the steps that I am submitting are an accurate representation of my activity and mileage.”                       ________________________________________________________________</t>
  </si>
  <si>
    <t xml:space="preserve">I used the following exercise conversion(s) during this competition (state type of physical activity and the conversion used): </t>
  </si>
  <si>
    <t>________________________________________________________________________________________________________</t>
  </si>
  <si>
    <t>Participant Average Steps</t>
  </si>
  <si>
    <t>Number of Days Participating</t>
  </si>
  <si>
    <t>Return to Weekly Log</t>
  </si>
  <si>
    <t>Go to Week 2</t>
  </si>
  <si>
    <t>Go to Week 3</t>
  </si>
  <si>
    <t>Go to Week 4</t>
  </si>
  <si>
    <t>Go to Week 5</t>
  </si>
  <si>
    <t>Go to Week 6</t>
  </si>
  <si>
    <t>Go to Week 7</t>
  </si>
  <si>
    <t>Go to Week 8</t>
  </si>
  <si>
    <t>Go to Week 1</t>
  </si>
  <si>
    <t>Week 3 ACTIVITY LOG</t>
  </si>
  <si>
    <t>Week 4 ACTIVITY LOG</t>
  </si>
  <si>
    <t>Week 5 ACTIVITY LOG</t>
  </si>
  <si>
    <t>Week 6 ACTIVITY LOG</t>
  </si>
  <si>
    <t>Week 7 ACTIVITY LOG</t>
  </si>
  <si>
    <t>Week 8 ACTIVITY LOG</t>
  </si>
  <si>
    <t>Week 1 ACTIVITY LOG</t>
  </si>
  <si>
    <t>Week 2 ACTIVITY LOG</t>
  </si>
  <si>
    <t>Tai Chi - 8 steps per min</t>
  </si>
  <si>
    <t>Basketball (Recreational)</t>
  </si>
  <si>
    <t>Dancing (General)</t>
  </si>
  <si>
    <t>Rowing (Leisurely)</t>
  </si>
  <si>
    <t>Rowing (Kayaking)</t>
  </si>
  <si>
    <t>Running a 8 Minute Mile (Trail- running hills)</t>
  </si>
  <si>
    <t>Running a 10 Minute Mile</t>
  </si>
  <si>
    <t>Running a 12 Minute Mile</t>
  </si>
  <si>
    <t>Skiing (cross-country)</t>
  </si>
  <si>
    <t>Skiing (Snowboarding/downhill)</t>
  </si>
  <si>
    <t>Click on the appropriate week to enter steps</t>
  </si>
  <si>
    <r>
      <rPr>
        <b/>
        <u/>
        <sz val="14"/>
        <color theme="1"/>
        <rFont val="Calibri"/>
        <family val="2"/>
        <scheme val="minor"/>
      </rPr>
      <t>DIRECTIONS: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Click on the appropriate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u/>
        <sz val="11"/>
        <color theme="8" tint="-0.249977111117893"/>
        <rFont val="Arial Black"/>
        <family val="2"/>
      </rPr>
      <t>Week</t>
    </r>
    <r>
      <rPr>
        <sz val="12"/>
        <color theme="1"/>
        <rFont val="Calibri"/>
        <family val="2"/>
        <scheme val="minor"/>
      </rPr>
      <t xml:space="preserve"> to open the daily </t>
    </r>
    <r>
      <rPr>
        <b/>
        <i/>
        <sz val="12"/>
        <color theme="1"/>
        <rFont val="Calibri"/>
        <family val="2"/>
        <scheme val="minor"/>
      </rPr>
      <t>Activity Log</t>
    </r>
    <r>
      <rPr>
        <sz val="12"/>
        <color theme="1"/>
        <rFont val="Calibri"/>
        <family val="2"/>
        <scheme val="minor"/>
      </rPr>
      <t xml:space="preserve"> on the next page.  The steps and conversions you record on each daily Activity Log will automatically transfer and calculate onto this </t>
    </r>
    <r>
      <rPr>
        <b/>
        <i/>
        <sz val="12"/>
        <color theme="1"/>
        <rFont val="Calibri"/>
        <family val="2"/>
        <scheme val="minor"/>
      </rPr>
      <t>Weekly Log</t>
    </r>
    <r>
      <rPr>
        <sz val="12"/>
        <color theme="1"/>
        <rFont val="Calibri"/>
        <family val="2"/>
        <scheme val="minor"/>
      </rPr>
      <t xml:space="preserve">.  </t>
    </r>
    <r>
      <rPr>
        <b/>
        <sz val="12"/>
        <color rgb="FFFF0000"/>
        <rFont val="Calibri"/>
        <family val="2"/>
        <scheme val="minor"/>
      </rPr>
      <t xml:space="preserve">NO DIRECT ENTRIES CAN BE MADE ON THIS </t>
    </r>
    <r>
      <rPr>
        <b/>
        <u/>
        <sz val="12"/>
        <color rgb="FFFF0000"/>
        <rFont val="Calibri"/>
        <family val="2"/>
        <scheme val="minor"/>
      </rPr>
      <t>SHEET</t>
    </r>
    <r>
      <rPr>
        <b/>
        <i/>
        <sz val="12"/>
        <color rgb="FFFF0000"/>
        <rFont val="Calibri"/>
        <family val="2"/>
        <scheme val="minor"/>
      </rPr>
      <t xml:space="preserve"> except for Your Name</t>
    </r>
    <r>
      <rPr>
        <b/>
        <sz val="12"/>
        <color rgb="FFFF0000"/>
        <rFont val="Calibri"/>
        <family val="2"/>
        <scheme val="minor"/>
      </rPr>
      <t xml:space="preserve">!   </t>
    </r>
    <r>
      <rPr>
        <sz val="12"/>
        <color theme="1"/>
        <rFont val="Calibri"/>
        <family val="2"/>
        <scheme val="minor"/>
      </rPr>
      <t xml:space="preserve">     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</si>
  <si>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>" and a list of activities will show up in the drop-down menu. After entering the minutes for the activity, the sheet will calculate steps earned. Daily steps will automatically be added to your conversion steps for your</t>
    </r>
    <r>
      <rPr>
        <b/>
        <sz val="9"/>
        <color theme="1"/>
        <rFont val="Calibri"/>
        <family val="2"/>
        <scheme val="minor"/>
      </rPr>
      <t xml:space="preserve"> 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</si>
  <si>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</si>
  <si>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sz val="9"/>
        <color theme="1"/>
        <rFont val="Calibri"/>
        <family val="2"/>
        <scheme val="minor"/>
      </rP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</si>
  <si>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t>Mowing (push)</t>
  </si>
  <si>
    <t xml:space="preserve">Gardening (light) and/or Pruning </t>
  </si>
  <si>
    <t>Raking Lawn/Leaves</t>
  </si>
  <si>
    <t>Resistance Training</t>
  </si>
  <si>
    <t>Weightlifting (Heavy)</t>
  </si>
  <si>
    <t>Weightlifting (Light)</t>
  </si>
  <si>
    <t>Volleyball (Leisure)</t>
  </si>
  <si>
    <t>Washing a car</t>
  </si>
  <si>
    <t>Walking, stroll</t>
  </si>
  <si>
    <t>Walking, average</t>
  </si>
  <si>
    <t>Walking, power</t>
  </si>
  <si>
    <t>Stair climbing, machine</t>
  </si>
  <si>
    <t>Stair climing, down stairs</t>
  </si>
  <si>
    <t>Stair climbing, up stairs</t>
  </si>
  <si>
    <t>Spinning</t>
  </si>
  <si>
    <t>Rowing (machine)</t>
  </si>
  <si>
    <t>Racquetball</t>
  </si>
  <si>
    <t>Punching bag</t>
  </si>
  <si>
    <t xml:space="preserve">Pilates </t>
  </si>
  <si>
    <t>Circuit training (squats, lunges, pushups, burpees, situps etc)</t>
  </si>
  <si>
    <t>Martial Arts</t>
  </si>
  <si>
    <t>Kickboxing</t>
  </si>
  <si>
    <t xml:space="preserve">Pickleball </t>
  </si>
  <si>
    <t>Bowling</t>
  </si>
  <si>
    <t>Canoeing</t>
  </si>
  <si>
    <t>Crossfit</t>
  </si>
  <si>
    <t>Football (flag)</t>
  </si>
  <si>
    <t>Frisbee playing</t>
  </si>
  <si>
    <t>Golfing (without cart)</t>
  </si>
  <si>
    <t>Golfing (with cart)</t>
  </si>
  <si>
    <t>Handball</t>
  </si>
  <si>
    <t>Hockey</t>
  </si>
  <si>
    <t xml:space="preserve">Horsback riding </t>
  </si>
  <si>
    <t>Jog in water</t>
  </si>
  <si>
    <t>Jogging</t>
  </si>
  <si>
    <t>Paddle boarding</t>
  </si>
  <si>
    <t>Painting House</t>
  </si>
  <si>
    <t>Ping Pong</t>
  </si>
  <si>
    <t>Scrubbing floors</t>
  </si>
  <si>
    <t>Scuba diving</t>
  </si>
  <si>
    <t>Squash</t>
  </si>
  <si>
    <t>Stretching</t>
  </si>
  <si>
    <t>Tennis (single)</t>
  </si>
  <si>
    <t>Tennis (doubles)</t>
  </si>
  <si>
    <t xml:space="preserve">Vacuuming </t>
  </si>
  <si>
    <t>Wheelchair (per 100 meters)</t>
  </si>
  <si>
    <t>Yoga (vigorous)</t>
  </si>
  <si>
    <t>Yoga (moderate)</t>
  </si>
  <si>
    <t>Zumba</t>
  </si>
  <si>
    <t>Fishing</t>
  </si>
  <si>
    <t>Calisthenics</t>
  </si>
  <si>
    <t>Badminton</t>
  </si>
  <si>
    <t>Barre</t>
  </si>
  <si>
    <t xml:space="preserve">Kettlebell, Ropes, Steel mace </t>
  </si>
  <si>
    <t>Miniature golf</t>
  </si>
  <si>
    <t>Ice skating</t>
  </si>
  <si>
    <t>Standing Desk</t>
  </si>
  <si>
    <t>Lacrosse</t>
  </si>
  <si>
    <r>
      <rPr>
        <b/>
        <u/>
        <sz val="9"/>
        <color theme="1"/>
        <rFont val="Calibri"/>
        <family val="2"/>
        <scheme val="minor"/>
      </rPr>
      <t>DIRECTIONS:</t>
    </r>
    <r>
      <rPr>
        <sz val="9"/>
        <color theme="1"/>
        <rFont val="Calibri"/>
        <family val="2"/>
        <scheme val="minor"/>
      </rPr>
      <t xml:space="preserve"> Enter weekly steps and/or conversion minutes on this page. Enter </t>
    </r>
    <r>
      <rPr>
        <b/>
        <i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 xml:space="preserve">"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i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 If an activity is not listed, choose a similiarly difficult activity that is closely related in intensity. All totals will auto-fill to the </t>
    </r>
    <r>
      <rPr>
        <b/>
        <i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</si>
  <si>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Miles for Wellness Participants </t>
    </r>
    <r>
      <rPr>
        <b/>
        <i/>
        <sz val="18"/>
        <color theme="1"/>
        <rFont val="Calibri"/>
        <family val="2"/>
        <scheme val="minor"/>
      </rPr>
      <t>Weekly Log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rgb="FF0000FF"/>
        <rFont val="Calibri"/>
        <family val="2"/>
        <scheme val="minor"/>
      </rPr>
      <t>Challenge 33: Step Into Spring Break</t>
    </r>
    <r>
      <rPr>
        <b/>
        <sz val="14"/>
        <color rgb="FF0000FF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
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</si>
  <si>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3/9/26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</si>
  <si>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>3/10/26</t>
    </r>
    <r>
      <rPr>
        <b/>
        <sz val="18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</si>
  <si>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3/11/26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</si>
  <si>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3/12/26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</si>
  <si>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3/13/26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</si>
  <si>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3/14/26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</si>
  <si>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3/15/26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</si>
  <si>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3/16/26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</si>
  <si>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3/17/26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</si>
  <si>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3/18/26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</si>
  <si>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3/19/26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</si>
  <si>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3/20/26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</si>
  <si>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3/21/26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</si>
  <si>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3/22/26                </t>
    </r>
  </si>
  <si>
    <r>
      <rPr>
        <b/>
        <sz val="18"/>
        <rFont val="Calibri"/>
        <family val="2"/>
        <scheme val="minor"/>
      </rPr>
      <t xml:space="preserve">Monday                </t>
    </r>
    <r>
      <rPr>
        <b/>
        <sz val="11"/>
        <rFont val="Calibri"/>
        <family val="2"/>
        <scheme val="minor"/>
      </rPr>
      <t xml:space="preserve"> 3/23/26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</si>
  <si>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3/24/26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</si>
  <si>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3/25/26                </t>
    </r>
  </si>
  <si>
    <r>
      <rPr>
        <b/>
        <sz val="18"/>
        <rFont val="Calibri"/>
        <family val="2"/>
        <scheme val="minor"/>
      </rPr>
      <t xml:space="preserve">Thursday                </t>
    </r>
    <r>
      <rPr>
        <b/>
        <sz val="11"/>
        <rFont val="Calibri"/>
        <family val="2"/>
        <scheme val="minor"/>
      </rPr>
      <t xml:space="preserve">  3/26/26                   </t>
    </r>
  </si>
  <si>
    <r>
      <rPr>
        <b/>
        <sz val="18"/>
        <rFont val="Calibri"/>
        <family val="2"/>
        <scheme val="minor"/>
      </rPr>
      <t xml:space="preserve">Friday             </t>
    </r>
    <r>
      <rPr>
        <b/>
        <sz val="11"/>
        <rFont val="Calibri"/>
        <family val="2"/>
        <scheme val="minor"/>
      </rPr>
      <t xml:space="preserve">     3/27/26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</si>
  <si>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3/28/26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</si>
  <si>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3/29/26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</si>
  <si>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3/30/26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</si>
  <si>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3/31/26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</si>
  <si>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4/1/26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</si>
  <si>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4/2/26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</si>
  <si>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4/3/26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</si>
  <si>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4/4/26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</si>
  <si>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4/5/26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</si>
  <si>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4/6/26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</si>
  <si>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4/7/26                   </t>
    </r>
  </si>
  <si>
    <r>
      <rPr>
        <b/>
        <sz val="18"/>
        <rFont val="Calibri"/>
        <family val="2"/>
        <scheme val="minor"/>
      </rPr>
      <t xml:space="preserve">Wednesday                </t>
    </r>
    <r>
      <rPr>
        <b/>
        <sz val="11"/>
        <rFont val="Calibri"/>
        <family val="2"/>
        <scheme val="minor"/>
      </rPr>
      <t xml:space="preserve">  4/8/26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</si>
  <si>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4/9/26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</si>
  <si>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4/10/26                </t>
    </r>
  </si>
  <si>
    <r>
      <rPr>
        <b/>
        <sz val="18"/>
        <rFont val="Calibri"/>
        <family val="2"/>
        <scheme val="minor"/>
      </rPr>
      <t xml:space="preserve">Saturday             </t>
    </r>
    <r>
      <rPr>
        <b/>
        <sz val="11"/>
        <rFont val="Calibri"/>
        <family val="2"/>
        <scheme val="minor"/>
      </rPr>
      <t xml:space="preserve">     4/11/26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</si>
  <si>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4/12/26 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</si>
  <si>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 4/13/26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</si>
  <si>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4/14/26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</si>
  <si>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4/15/26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</si>
  <si>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4/16/26                </t>
    </r>
  </si>
  <si>
    <r>
      <rPr>
        <b/>
        <sz val="18"/>
        <rFont val="Calibri"/>
        <family val="2"/>
        <scheme val="minor"/>
      </rPr>
      <t xml:space="preserve">Friday                </t>
    </r>
    <r>
      <rPr>
        <b/>
        <sz val="11"/>
        <rFont val="Calibri"/>
        <family val="2"/>
        <scheme val="minor"/>
      </rPr>
      <t xml:space="preserve">  4/17/26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</si>
  <si>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4/18/26       </t>
    </r>
  </si>
  <si>
    <r>
      <rPr>
        <b/>
        <sz val="18"/>
        <rFont val="Calibri"/>
        <family val="2"/>
        <scheme val="minor"/>
      </rPr>
      <t xml:space="preserve">Sunday               </t>
    </r>
    <r>
      <rPr>
        <b/>
        <sz val="11"/>
        <rFont val="Calibri"/>
        <family val="2"/>
        <scheme val="minor"/>
      </rPr>
      <t xml:space="preserve">   4/19/26                   </t>
    </r>
  </si>
  <si>
    <r>
      <rPr>
        <b/>
        <sz val="18"/>
        <rFont val="Calibri"/>
        <family val="2"/>
        <scheme val="minor"/>
      </rPr>
      <t xml:space="preserve">Monday               </t>
    </r>
    <r>
      <rPr>
        <b/>
        <sz val="11"/>
        <rFont val="Calibri"/>
        <family val="2"/>
        <scheme val="minor"/>
      </rPr>
      <t xml:space="preserve">   4/20/26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</si>
  <si>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4/21/26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</si>
  <si>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4/22/26                 </t>
    </r>
  </si>
  <si>
    <r>
      <rPr>
        <b/>
        <sz val="18"/>
        <rFont val="Calibri"/>
        <family val="2"/>
        <scheme val="minor"/>
      </rPr>
      <t xml:space="preserve">Thursday               </t>
    </r>
    <r>
      <rPr>
        <b/>
        <sz val="11"/>
        <rFont val="Calibri"/>
        <family val="2"/>
        <scheme val="minor"/>
      </rPr>
      <t xml:space="preserve">   4/23/26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</si>
  <si>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4/24/26  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</si>
  <si>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4/25/26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</si>
  <si>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4/26/26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</si>
  <si>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4/27/26              </t>
    </r>
  </si>
  <si>
    <r>
      <rPr>
        <b/>
        <sz val="18"/>
        <rFont val="Calibri"/>
        <family val="2"/>
        <scheme val="minor"/>
      </rPr>
      <t xml:space="preserve">Tuesday                </t>
    </r>
    <r>
      <rPr>
        <b/>
        <sz val="11"/>
        <rFont val="Calibri"/>
        <family val="2"/>
        <scheme val="minor"/>
      </rPr>
      <t xml:space="preserve">  4/28/26  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</si>
  <si>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4/29/26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</si>
  <si>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4/30/26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</si>
  <si>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5/1/26 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</si>
  <si>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5/2/26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</si>
  <si>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5/3/26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</si>
</sst>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2" tint="-0.649983214819788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0"/>
      <name val="Arial Black"/>
      <family val="2"/>
    </font>
    <font>
      <b/>
      <i/>
      <u/>
      <sz val="11"/>
      <color theme="8" tint="-0.249977111117893"/>
      <name val="Arial Black"/>
      <family val="2"/>
    </font>
    <font>
      <b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9" tint="0.79998168889431442"/>
      </patternFill>
    </fill>
    <fill>
      <patternFill patternType="solid">
        <fgColor theme="0" tint="-0.34998626667073579"/>
        <bgColor theme="9"/>
      </patternFill>
    </fill>
    <fill>
      <patternFill patternType="solid">
        <fgColor theme="0" tint="-0.249977111117893"/>
        <bgColor theme="9"/>
      </patternFill>
    </fill>
    <fill>
      <patternFill patternType="solid">
        <fgColor theme="0" tint="-0.499984740745262"/>
        <bgColor theme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21" fillId="0" borderId="0" applyNumberFormat="0" applyFill="0" applyBorder="0" applyAlignment="0" applyProtection="0"/>
  </cellStyleXfs>
  <cellXfs count="96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3" borderId="1" xfId="0" applyFont="1" applyFill="1" applyBorder="1" applyAlignment="1" applyProtection="1">
      <alignment horizontal="center" wrapText="1"/>
      <protection locked="0"/>
    </xf>
    <xf numFmtId="1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  <protection locked="0"/>
    </xf>
    <xf numFmtId="1" fontId="7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 applyProtection="1">
      <alignment horizontal="center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/>
    <xf numFmtId="0" fontId="13" fillId="0" borderId="0" xfId="1" applyFont="1" applyAlignment="1">
      <alignment wrapText="1"/>
    </xf>
    <xf numFmtId="0" fontId="12" fillId="0" borderId="0" xfId="1"/>
    <xf numFmtId="0" fontId="16" fillId="0" borderId="0" xfId="1" applyFont="1"/>
    <xf numFmtId="3" fontId="12" fillId="0" borderId="0" xfId="1" applyNumberFormat="1"/>
    <xf numFmtId="0" fontId="12" fillId="4" borderId="0" xfId="1" applyFill="1"/>
    <xf numFmtId="0" fontId="20" fillId="0" borderId="0" xfId="1" quotePrefix="1" applyFont="1"/>
    <xf numFmtId="3" fontId="16" fillId="7" borderId="4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3" fontId="16" fillId="7" borderId="31" xfId="1" applyNumberFormat="1" applyFont="1" applyFill="1" applyBorder="1" applyAlignment="1">
      <alignment horizontal="center" vertical="center"/>
    </xf>
    <xf numFmtId="0" fontId="16" fillId="0" borderId="0" xfId="0" applyFont="1"/>
    <xf numFmtId="0" fontId="2" fillId="0" borderId="0" xfId="1" applyFont="1" applyAlignment="1">
      <alignment vertical="center" wrapText="1"/>
    </xf>
    <xf numFmtId="0" fontId="12" fillId="0" borderId="0" xfId="1" applyAlignment="1">
      <alignment horizontal="center" vertical="center"/>
    </xf>
    <xf numFmtId="3" fontId="7" fillId="8" borderId="1" xfId="0" applyNumberFormat="1" applyFont="1" applyFill="1" applyBorder="1" applyAlignment="1" applyProtection="1">
      <alignment horizontal="center" wrapText="1"/>
      <protection locked="0"/>
    </xf>
    <xf numFmtId="0" fontId="13" fillId="7" borderId="15" xfId="1" quotePrefix="1" applyFont="1" applyFill="1" applyBorder="1" applyAlignment="1">
      <alignment horizontal="left" vertical="center" wrapText="1"/>
    </xf>
    <xf numFmtId="3" fontId="16" fillId="7" borderId="30" xfId="1" applyNumberFormat="1" applyFont="1" applyFill="1" applyBorder="1" applyAlignment="1">
      <alignment horizontal="center" vertical="center"/>
    </xf>
    <xf numFmtId="0" fontId="13" fillId="7" borderId="16" xfId="1" quotePrefix="1" applyFont="1" applyFill="1" applyBorder="1" applyAlignment="1">
      <alignment horizontal="left" vertical="center" wrapText="1"/>
    </xf>
    <xf numFmtId="3" fontId="16" fillId="7" borderId="1" xfId="1" applyNumberFormat="1" applyFont="1" applyFill="1" applyBorder="1" applyAlignment="1">
      <alignment horizontal="center" vertical="center"/>
    </xf>
    <xf numFmtId="3" fontId="16" fillId="7" borderId="28" xfId="1" applyNumberFormat="1" applyFont="1" applyFill="1" applyBorder="1" applyAlignment="1">
      <alignment horizontal="center" vertical="center"/>
    </xf>
    <xf numFmtId="3" fontId="17" fillId="10" borderId="4" xfId="1" applyNumberFormat="1" applyFont="1" applyFill="1" applyBorder="1" applyAlignment="1">
      <alignment horizontal="center" vertical="center"/>
    </xf>
    <xf numFmtId="0" fontId="13" fillId="6" borderId="16" xfId="1" quotePrefix="1" applyFont="1" applyFill="1" applyBorder="1" applyAlignment="1">
      <alignment horizontal="left" vertical="center" wrapText="1"/>
    </xf>
    <xf numFmtId="3" fontId="16" fillId="5" borderId="4" xfId="1" applyNumberFormat="1" applyFont="1" applyFill="1" applyBorder="1" applyAlignment="1">
      <alignment horizontal="center" vertical="center"/>
    </xf>
    <xf numFmtId="3" fontId="16" fillId="5" borderId="31" xfId="1" applyNumberFormat="1" applyFont="1" applyFill="1" applyBorder="1" applyAlignment="1">
      <alignment horizontal="center" vertical="center"/>
    </xf>
    <xf numFmtId="0" fontId="13" fillId="11" borderId="13" xfId="1" applyFont="1" applyFill="1" applyBorder="1" applyAlignment="1">
      <alignment vertical="center" wrapText="1"/>
    </xf>
    <xf numFmtId="3" fontId="17" fillId="10" borderId="1" xfId="1" applyNumberFormat="1" applyFont="1" applyFill="1" applyBorder="1" applyAlignment="1">
      <alignment horizontal="center" vertical="center"/>
    </xf>
    <xf numFmtId="3" fontId="16" fillId="10" borderId="1" xfId="1" applyNumberFormat="1" applyFont="1" applyFill="1" applyBorder="1" applyAlignment="1">
      <alignment horizontal="center" vertical="center"/>
    </xf>
    <xf numFmtId="3" fontId="16" fillId="10" borderId="28" xfId="1" applyNumberFormat="1" applyFont="1" applyFill="1" applyBorder="1" applyAlignment="1">
      <alignment horizontal="center" vertical="center"/>
    </xf>
    <xf numFmtId="3" fontId="17" fillId="9" borderId="25" xfId="1" applyNumberFormat="1" applyFont="1" applyFill="1" applyBorder="1" applyAlignment="1">
      <alignment horizontal="center" vertical="center"/>
    </xf>
    <xf numFmtId="3" fontId="16" fillId="9" borderId="26" xfId="1" applyNumberFormat="1" applyFont="1" applyFill="1" applyBorder="1" applyAlignment="1">
      <alignment horizontal="center" vertical="center"/>
    </xf>
    <xf numFmtId="3" fontId="16" fillId="9" borderId="29" xfId="1" applyNumberFormat="1" applyFont="1" applyFill="1" applyBorder="1" applyAlignment="1">
      <alignment horizontal="center" vertical="center"/>
    </xf>
    <xf numFmtId="0" fontId="32" fillId="12" borderId="12" xfId="2" applyFont="1" applyFill="1" applyBorder="1" applyAlignment="1" applyProtection="1">
      <alignment horizontal="center" vertical="center" wrapText="1"/>
    </xf>
    <xf numFmtId="0" fontId="32" fillId="12" borderId="27" xfId="2" applyFont="1" applyFill="1" applyBorder="1" applyAlignment="1" applyProtection="1">
      <alignment horizontal="center" vertical="center" wrapText="1"/>
    </xf>
    <xf numFmtId="164" fontId="40" fillId="13" borderId="14" xfId="0" applyNumberFormat="1" applyFont="1" applyFill="1" applyBorder="1" applyAlignment="1">
      <alignment horizontal="center" vertical="center" wrapText="1"/>
    </xf>
    <xf numFmtId="0" fontId="40" fillId="11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38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12" fillId="0" borderId="8" xfId="1" applyBorder="1" applyAlignment="1" applyProtection="1">
      <alignment horizontal="left"/>
      <protection locked="0"/>
    </xf>
    <xf numFmtId="0" fontId="40" fillId="11" borderId="14" xfId="1" applyFont="1" applyFill="1" applyBorder="1" applyAlignment="1">
      <alignment horizontal="left" vertical="center" wrapText="1"/>
    </xf>
    <xf numFmtId="0" fontId="13" fillId="7" borderId="4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3" fillId="10" borderId="17" xfId="1" applyFont="1" applyFill="1" applyBorder="1" applyAlignment="1">
      <alignment horizontal="right" vertical="center" wrapText="1"/>
    </xf>
    <xf numFmtId="0" fontId="13" fillId="10" borderId="18" xfId="1" applyFont="1" applyFill="1" applyBorder="1" applyAlignment="1">
      <alignment horizontal="right" vertical="center" wrapText="1"/>
    </xf>
    <xf numFmtId="0" fontId="13" fillId="9" borderId="19" xfId="1" applyFont="1" applyFill="1" applyBorder="1" applyAlignment="1">
      <alignment horizontal="right" vertical="center" wrapText="1"/>
    </xf>
    <xf numFmtId="0" fontId="13" fillId="9" borderId="20" xfId="1" applyFont="1" applyFill="1" applyBorder="1" applyAlignment="1">
      <alignment horizontal="right" vertical="center" wrapText="1"/>
    </xf>
    <xf numFmtId="0" fontId="13" fillId="9" borderId="21" xfId="1" applyFont="1" applyFill="1" applyBorder="1" applyAlignment="1">
      <alignment horizontal="right" vertical="center" wrapText="1"/>
    </xf>
    <xf numFmtId="0" fontId="16" fillId="0" borderId="22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9" fillId="12" borderId="9" xfId="1" applyFont="1" applyFill="1" applyBorder="1" applyAlignment="1">
      <alignment horizontal="left" vertical="center" wrapText="1"/>
    </xf>
    <xf numFmtId="0" fontId="24" fillId="12" borderId="10" xfId="1" applyFont="1" applyFill="1" applyBorder="1" applyAlignment="1">
      <alignment horizontal="left" vertical="center" wrapText="1"/>
    </xf>
    <xf numFmtId="0" fontId="24" fillId="12" borderId="11" xfId="1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vertical="center" wrapText="1"/>
    </xf>
    <xf numFmtId="0" fontId="13" fillId="7" borderId="1" xfId="1" applyFont="1" applyFill="1" applyBorder="1" applyAlignment="1">
      <alignment horizontal="left" vertical="center" wrapText="1"/>
    </xf>
    <xf numFmtId="0" fontId="13" fillId="10" borderId="23" xfId="1" applyFont="1" applyFill="1" applyBorder="1" applyAlignment="1">
      <alignment horizontal="right" vertical="center" wrapText="1"/>
    </xf>
    <xf numFmtId="0" fontId="13" fillId="10" borderId="24" xfId="1" applyFont="1" applyFill="1" applyBorder="1" applyAlignment="1">
      <alignment horizontal="right" vertical="center" wrapText="1"/>
    </xf>
    <xf numFmtId="0" fontId="13" fillId="10" borderId="32" xfId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right" wrapText="1"/>
      <protection locked="0"/>
    </xf>
    <xf numFmtId="0" fontId="5" fillId="2" borderId="7" xfId="0" applyFont="1" applyFill="1" applyBorder="1" applyAlignment="1" applyProtection="1">
      <alignment horizontal="right" wrapText="1"/>
      <protection locked="0"/>
    </xf>
    <xf numFmtId="0" fontId="5" fillId="2" borderId="6" xfId="0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3" fillId="0" borderId="33" xfId="2" applyFont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3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2" applyFont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23" fillId="0" borderId="33" xfId="2" applyFont="1" applyBorder="1" applyAlignment="1" applyProtection="1">
      <alignment horizontal="center" wrapText="1"/>
      <protection locked="0"/>
    </xf>
    <xf numFmtId="0" fontId="23" fillId="0" borderId="0" xfId="2" applyFont="1" applyBorder="1" applyAlignment="1" applyProtection="1">
      <alignment horizontal="center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800080"/>
      <color rgb="FF9900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748665</xdr:colOff>
      <xdr:row>9</xdr:row>
      <xdr:rowOff>236220</xdr:rowOff>
    </xdr:from>
    <xdr:to>
      <xdr:col>6</xdr:col>
      <xdr:colOff>28575</xdr:colOff>
      <xdr:row>9</xdr:row>
      <xdr:rowOff>238126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91865" y="2026920"/>
          <a:ext cx="480060" cy="1906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uit\Documents\MFW\ParticipantsCh14Spreadsheet_Shared.u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ainsTracking"/>
      <sheetName val="DropDownValues"/>
    </sheetNames>
    <sheetDataSet>
      <sheetData sheetId="0"/>
      <sheetData sheetId="1">
        <row r="2">
          <cell r="B2" t="str">
            <v>Department of Administration</v>
          </cell>
          <cell r="D2">
            <v>1</v>
          </cell>
        </row>
        <row r="3">
          <cell r="B3" t="str">
            <v>Office of Administrative Hearings</v>
          </cell>
          <cell r="D3">
            <v>2</v>
          </cell>
        </row>
        <row r="4">
          <cell r="B4" t="str">
            <v>Department of Agriculture</v>
          </cell>
          <cell r="D4">
            <v>3</v>
          </cell>
        </row>
        <row r="5">
          <cell r="B5" t="str">
            <v>Office of State Auditor</v>
          </cell>
          <cell r="D5">
            <v>4</v>
          </cell>
        </row>
        <row r="6">
          <cell r="B6" t="str">
            <v>Office of State Budget and Management</v>
          </cell>
          <cell r="D6">
            <v>5</v>
          </cell>
        </row>
        <row r="7">
          <cell r="B7" t="str">
            <v>Department of Commerce</v>
          </cell>
          <cell r="D7">
            <v>6</v>
          </cell>
        </row>
        <row r="8">
          <cell r="B8" t="str">
            <v>Community Colleges System Office</v>
          </cell>
          <cell r="D8">
            <v>7</v>
          </cell>
        </row>
        <row r="9">
          <cell r="B9" t="str">
            <v>Office of the State Controller</v>
          </cell>
          <cell r="D9">
            <v>8</v>
          </cell>
        </row>
        <row r="10">
          <cell r="B10" t="str">
            <v>Department of Cultural Resources</v>
          </cell>
          <cell r="D10">
            <v>9</v>
          </cell>
        </row>
        <row r="11">
          <cell r="B11" t="str">
            <v>State Board of Elections</v>
          </cell>
          <cell r="D11">
            <v>10</v>
          </cell>
        </row>
        <row r="12">
          <cell r="B12" t="str">
            <v>Employment Security Commission</v>
          </cell>
        </row>
        <row r="13">
          <cell r="B13" t="str">
            <v>Department of Environment and Natural Resources</v>
          </cell>
        </row>
        <row r="14">
          <cell r="B14" t="str">
            <v>Ethics Commission</v>
          </cell>
        </row>
        <row r="15">
          <cell r="B15" t="str">
            <v>Office of the Governor</v>
          </cell>
        </row>
        <row r="16">
          <cell r="B16" t="str">
            <v>Department of Health and Human Services</v>
          </cell>
        </row>
        <row r="17">
          <cell r="B17" t="str">
            <v>Office of Information Technology Services</v>
          </cell>
        </row>
        <row r="18">
          <cell r="B18" t="str">
            <v>Department of Insurance</v>
          </cell>
        </row>
        <row r="19">
          <cell r="B19" t="str">
            <v>Department of Justice</v>
          </cell>
        </row>
        <row r="20">
          <cell r="B20" t="str">
            <v>Department of Labor</v>
          </cell>
        </row>
        <row r="21">
          <cell r="B21" t="str">
            <v>Office of Lieutenant Governor</v>
          </cell>
        </row>
        <row r="22">
          <cell r="B22" t="str">
            <v>Office of State Personnel</v>
          </cell>
        </row>
        <row r="23">
          <cell r="B23" t="str">
            <v>Department of Public Safety</v>
          </cell>
        </row>
        <row r="24">
          <cell r="B24" t="str">
            <v>Department of Revenue</v>
          </cell>
        </row>
        <row r="25">
          <cell r="B25" t="str">
            <v>Department of Secretary of State</v>
          </cell>
        </row>
        <row r="26">
          <cell r="B26" t="str">
            <v>State Health Plan</v>
          </cell>
        </row>
        <row r="27">
          <cell r="B27" t="str">
            <v>Department of Transportation</v>
          </cell>
        </row>
        <row r="28">
          <cell r="B28" t="str">
            <v>Department of State Treasurer</v>
          </cell>
        </row>
        <row r="29">
          <cell r="B29" t="str">
            <v>Appalachian State University</v>
          </cell>
        </row>
        <row r="30">
          <cell r="B30" t="str">
            <v>East Carolina University</v>
          </cell>
        </row>
        <row r="31">
          <cell r="B31" t="str">
            <v>Elizabeth City State University</v>
          </cell>
        </row>
        <row r="32">
          <cell r="B32" t="str">
            <v>Fayetteville State University</v>
          </cell>
        </row>
        <row r="33">
          <cell r="B33" t="str">
            <v>NC A&amp;T State University</v>
          </cell>
        </row>
        <row r="34">
          <cell r="B34" t="str">
            <v>NC Central University</v>
          </cell>
        </row>
        <row r="35">
          <cell r="B35" t="str">
            <v>NC School of Science and Mathematics</v>
          </cell>
        </row>
        <row r="36">
          <cell r="B36" t="str">
            <v>NC School of the Arts</v>
          </cell>
        </row>
        <row r="37">
          <cell r="B37" t="str">
            <v>NC State University</v>
          </cell>
        </row>
        <row r="38">
          <cell r="B38" t="str">
            <v>University of NC at Asheville</v>
          </cell>
        </row>
        <row r="39">
          <cell r="B39" t="str">
            <v>University of NC at Chapel Hill</v>
          </cell>
        </row>
        <row r="40">
          <cell r="B40" t="str">
            <v>University of NC at Charlotte</v>
          </cell>
        </row>
        <row r="41">
          <cell r="B41" t="str">
            <v>University of NC at Greensboro</v>
          </cell>
        </row>
        <row r="42">
          <cell r="B42" t="str">
            <v>University of NC at Pembroke</v>
          </cell>
        </row>
        <row r="43">
          <cell r="B43" t="str">
            <v>University of NC at Wilmington</v>
          </cell>
        </row>
        <row r="44">
          <cell r="B44" t="str">
            <v>Western Carolina University</v>
          </cell>
        </row>
        <row r="45">
          <cell r="B45" t="str">
            <v>Winston-Salem State University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D32"/>
  <sheetViews>
    <sheetView showGridLines="0" showZeros="0" tabSelected="1" zoomScaleNormal="100" zoomScalePageLayoutView="80" workbookViewId="0">
      <selection activeCell="B1" sqref="B1:N4"/>
    </sheetView>
  </sheetViews>
  <sheetFormatPr defaultColWidth="8.33203125" defaultRowHeight="13.8" x14ac:dyDescent="0.3"/>
  <cols>
    <col min="1" max="1" width="1.77734375" style="23" customWidth="1"/>
    <col min="2" max="2" width="4.44140625" style="23" customWidth="1"/>
    <col min="3" max="4" width="13.33203125" style="23" customWidth="1"/>
    <col min="5" max="5" width="8.21875" style="23" customWidth="1"/>
    <col min="6" max="6" width="18" style="23" customWidth="1"/>
    <col min="7" max="14" width="12.21875" style="23" customWidth="1"/>
    <col min="15" max="16384" width="8.33203125" style="23"/>
  </cols>
  <sheetData>
    <row r="1" spans="1:30" ht="25.5" customHeight="1" x14ac:dyDescent="0.3">
      <c r="A1" s="22"/>
      <c r="B1" s="55" t="s">
        <v>159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30" ht="16.5" customHeight="1" x14ac:dyDescent="0.3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30" ht="16.5" customHeight="1" x14ac:dyDescent="0.3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30" ht="19.5" customHeight="1" x14ac:dyDescent="0.3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30" ht="24.75" customHeight="1" x14ac:dyDescent="0.45">
      <c r="A5" s="33"/>
      <c r="B5" s="56" t="s">
        <v>34</v>
      </c>
      <c r="C5" s="57"/>
      <c r="D5" s="57"/>
      <c r="E5" s="58"/>
      <c r="F5" s="58"/>
      <c r="G5" s="58"/>
      <c r="H5" s="58"/>
      <c r="I5" s="32"/>
      <c r="J5" s="32"/>
      <c r="K5" s="32"/>
      <c r="L5" s="32"/>
      <c r="M5" s="32"/>
      <c r="N5" s="32"/>
    </row>
    <row r="6" spans="1:30" ht="16.5" customHeight="1" x14ac:dyDescent="0.3">
      <c r="A6" s="61" t="s">
        <v>96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30" ht="16.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30" ht="10.050000000000001" customHeigh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30" s="24" customFormat="1" ht="13.05" customHeight="1" thickBot="1" x14ac:dyDescent="0.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30" ht="34.5" customHeight="1" x14ac:dyDescent="0.3">
      <c r="B10" s="70" t="s">
        <v>95</v>
      </c>
      <c r="C10" s="71"/>
      <c r="D10" s="71"/>
      <c r="E10" s="71"/>
      <c r="F10" s="72"/>
      <c r="G10" s="51" t="s">
        <v>35</v>
      </c>
      <c r="H10" s="51" t="s">
        <v>36</v>
      </c>
      <c r="I10" s="51" t="s">
        <v>37</v>
      </c>
      <c r="J10" s="51" t="s">
        <v>38</v>
      </c>
      <c r="K10" s="51" t="s">
        <v>39</v>
      </c>
      <c r="L10" s="51" t="s">
        <v>40</v>
      </c>
      <c r="M10" s="51" t="s">
        <v>41</v>
      </c>
      <c r="N10" s="52" t="s">
        <v>42</v>
      </c>
    </row>
    <row r="11" spans="1:30" ht="25.05" customHeight="1" thickBot="1" x14ac:dyDescent="0.35">
      <c r="B11" s="44"/>
      <c r="C11" s="59" t="s">
        <v>43</v>
      </c>
      <c r="D11" s="59"/>
      <c r="E11" s="59"/>
      <c r="F11" s="54" t="s">
        <v>44</v>
      </c>
      <c r="G11" s="53">
        <v>46090</v>
      </c>
      <c r="H11" s="53">
        <v>46097</v>
      </c>
      <c r="I11" s="53">
        <v>46104</v>
      </c>
      <c r="J11" s="53">
        <v>46111</v>
      </c>
      <c r="K11" s="53">
        <v>46118</v>
      </c>
      <c r="L11" s="53">
        <v>46125</v>
      </c>
      <c r="M11" s="53">
        <v>46132</v>
      </c>
      <c r="N11" s="53">
        <v>46139</v>
      </c>
    </row>
    <row r="12" spans="1:30" ht="25.05" customHeight="1" thickTop="1" x14ac:dyDescent="0.3">
      <c r="B12" s="35" t="s">
        <v>45</v>
      </c>
      <c r="C12" s="60" t="s">
        <v>46</v>
      </c>
      <c r="D12" s="60"/>
      <c r="E12" s="60"/>
      <c r="F12" s="40">
        <f t="shared" ref="F12:F18" si="0">SUM(G12:N12)</f>
        <v>0</v>
      </c>
      <c r="G12" s="28">
        <f>'Week 1 Conversion'!$E$16</f>
        <v>0</v>
      </c>
      <c r="H12" s="28">
        <f>'Week 2 Conversion'!$E$16</f>
        <v>0</v>
      </c>
      <c r="I12" s="28">
        <f>'Week 3 Conversion'!$E$16</f>
        <v>0</v>
      </c>
      <c r="J12" s="28">
        <f>'Week 4 Conversion'!$E$16</f>
        <v>0</v>
      </c>
      <c r="K12" s="28">
        <f>'Week 5 Conversion'!$E$16</f>
        <v>0</v>
      </c>
      <c r="L12" s="28">
        <f>'Week 6 Conversion'!$E$16</f>
        <v>0</v>
      </c>
      <c r="M12" s="28">
        <f>'Week 7 Conversion'!$E$16</f>
        <v>0</v>
      </c>
      <c r="N12" s="36">
        <f>'Week 8 Conversion'!$E$16</f>
        <v>0</v>
      </c>
      <c r="AC12" s="23" t="str">
        <f t="shared" ref="AC12:AC18" si="1">C12</f>
        <v>Monday</v>
      </c>
      <c r="AD12" s="25">
        <f t="shared" ref="AD12:AD18" si="2">F12</f>
        <v>0</v>
      </c>
    </row>
    <row r="13" spans="1:30" ht="25.05" customHeight="1" x14ac:dyDescent="0.3">
      <c r="B13" s="41" t="s">
        <v>47</v>
      </c>
      <c r="C13" s="73" t="s">
        <v>48</v>
      </c>
      <c r="D13" s="73"/>
      <c r="E13" s="73"/>
      <c r="F13" s="40">
        <f t="shared" si="0"/>
        <v>0</v>
      </c>
      <c r="G13" s="42">
        <f>'Week 1 Conversion'!$E$25</f>
        <v>0</v>
      </c>
      <c r="H13" s="42">
        <f>'Week 2 Conversion'!$E$25</f>
        <v>0</v>
      </c>
      <c r="I13" s="42">
        <f>'Week 3 Conversion'!$E$25</f>
        <v>0</v>
      </c>
      <c r="J13" s="42">
        <f>'Week 4 Conversion'!$E$25</f>
        <v>0</v>
      </c>
      <c r="K13" s="42">
        <f>'Week 5 Conversion'!$E$25</f>
        <v>0</v>
      </c>
      <c r="L13" s="42">
        <f>'Week 6 Conversion'!$E$25</f>
        <v>0</v>
      </c>
      <c r="M13" s="42">
        <f>'Week 7 Conversion'!$E$25</f>
        <v>0</v>
      </c>
      <c r="N13" s="43">
        <f>'Week 8 Conversion'!$E$25</f>
        <v>0</v>
      </c>
      <c r="AC13" s="23" t="str">
        <f t="shared" si="1"/>
        <v>Tuesday</v>
      </c>
      <c r="AD13" s="25">
        <f t="shared" si="2"/>
        <v>0</v>
      </c>
    </row>
    <row r="14" spans="1:30" ht="25.05" customHeight="1" x14ac:dyDescent="0.3">
      <c r="B14" s="37" t="s">
        <v>49</v>
      </c>
      <c r="C14" s="74" t="s">
        <v>50</v>
      </c>
      <c r="D14" s="74"/>
      <c r="E14" s="74"/>
      <c r="F14" s="40">
        <f t="shared" si="0"/>
        <v>0</v>
      </c>
      <c r="G14" s="38">
        <f>'Week 1 Conversion'!$E$34</f>
        <v>0</v>
      </c>
      <c r="H14" s="38">
        <f>'Week 2 Conversion'!$E$34</f>
        <v>0</v>
      </c>
      <c r="I14" s="38">
        <f>'Week 3 Conversion'!$E$34</f>
        <v>0</v>
      </c>
      <c r="J14" s="38">
        <f>'Week 4 Conversion'!$E$34</f>
        <v>0</v>
      </c>
      <c r="K14" s="38">
        <f>'Week 5 Conversion'!$E$34</f>
        <v>0</v>
      </c>
      <c r="L14" s="38">
        <f>'Week 6 Conversion'!$E$34</f>
        <v>0</v>
      </c>
      <c r="M14" s="38">
        <f>'Week 7 Conversion'!$E$34</f>
        <v>0</v>
      </c>
      <c r="N14" s="39">
        <f>'Week 8 Conversion'!$E$34</f>
        <v>0</v>
      </c>
      <c r="AC14" s="23" t="str">
        <f t="shared" si="1"/>
        <v>Wednesday</v>
      </c>
      <c r="AD14" s="25">
        <f t="shared" si="2"/>
        <v>0</v>
      </c>
    </row>
    <row r="15" spans="1:30" ht="25.05" customHeight="1" x14ac:dyDescent="0.3">
      <c r="B15" s="41" t="s">
        <v>51</v>
      </c>
      <c r="C15" s="73" t="s">
        <v>52</v>
      </c>
      <c r="D15" s="73"/>
      <c r="E15" s="73"/>
      <c r="F15" s="40">
        <f t="shared" si="0"/>
        <v>0</v>
      </c>
      <c r="G15" s="42">
        <f>'Week 1 Conversion'!$E$43</f>
        <v>0</v>
      </c>
      <c r="H15" s="42">
        <f>'Week 2 Conversion'!$E$43</f>
        <v>0</v>
      </c>
      <c r="I15" s="42">
        <f>'Week 3 Conversion'!$E$43</f>
        <v>0</v>
      </c>
      <c r="J15" s="42">
        <f>'Week 4 Conversion'!$E$43</f>
        <v>0</v>
      </c>
      <c r="K15" s="42">
        <f>'Week 5 Conversion'!$E$43</f>
        <v>0</v>
      </c>
      <c r="L15" s="42">
        <f>'Week 6 Conversion'!$E$43</f>
        <v>0</v>
      </c>
      <c r="M15" s="42">
        <f>'Week 7 Conversion'!$E$43</f>
        <v>0</v>
      </c>
      <c r="N15" s="43">
        <f>'Week 8 Conversion'!$E$43</f>
        <v>0</v>
      </c>
      <c r="Q15" s="26"/>
      <c r="AC15" s="23" t="str">
        <f t="shared" si="1"/>
        <v>Thursday</v>
      </c>
      <c r="AD15" s="25">
        <f t="shared" si="2"/>
        <v>0</v>
      </c>
    </row>
    <row r="16" spans="1:30" ht="25.05" customHeight="1" x14ac:dyDescent="0.3">
      <c r="B16" s="37" t="s">
        <v>53</v>
      </c>
      <c r="C16" s="74" t="s">
        <v>54</v>
      </c>
      <c r="D16" s="74"/>
      <c r="E16" s="74"/>
      <c r="F16" s="40">
        <f t="shared" si="0"/>
        <v>0</v>
      </c>
      <c r="G16" s="28">
        <f>'Week 1 Conversion'!$E$52</f>
        <v>0</v>
      </c>
      <c r="H16" s="28">
        <f>'Week 2 Conversion'!$E$52</f>
        <v>0</v>
      </c>
      <c r="I16" s="28">
        <f>'Week 3 Conversion'!$E$52</f>
        <v>0</v>
      </c>
      <c r="J16" s="28">
        <f>'Week 4 Conversion'!$E$52</f>
        <v>0</v>
      </c>
      <c r="K16" s="28">
        <f>'Week 5 Conversion'!$E$52</f>
        <v>0</v>
      </c>
      <c r="L16" s="28">
        <f>'Week 6 Conversion'!$E$52</f>
        <v>0</v>
      </c>
      <c r="M16" s="28">
        <f>'Week 7 Conversion'!$E$52</f>
        <v>0</v>
      </c>
      <c r="N16" s="30">
        <f>'Week 8 Conversion'!$E$52</f>
        <v>0</v>
      </c>
      <c r="AC16" s="23" t="str">
        <f t="shared" si="1"/>
        <v>Friday</v>
      </c>
      <c r="AD16" s="25">
        <f t="shared" si="2"/>
        <v>0</v>
      </c>
    </row>
    <row r="17" spans="2:30" ht="25.05" customHeight="1" x14ac:dyDescent="0.3">
      <c r="B17" s="41" t="s">
        <v>55</v>
      </c>
      <c r="C17" s="73" t="s">
        <v>56</v>
      </c>
      <c r="D17" s="73"/>
      <c r="E17" s="73"/>
      <c r="F17" s="40">
        <f t="shared" si="0"/>
        <v>0</v>
      </c>
      <c r="G17" s="42">
        <f>'Week 1 Conversion'!$E$61</f>
        <v>0</v>
      </c>
      <c r="H17" s="42">
        <f>'Week 2 Conversion'!$E$61</f>
        <v>0</v>
      </c>
      <c r="I17" s="42">
        <f>'Week 3 Conversion'!$E$61</f>
        <v>0</v>
      </c>
      <c r="J17" s="42">
        <f>'Week 4 Conversion'!$E$61</f>
        <v>0</v>
      </c>
      <c r="K17" s="42">
        <f>'Week 5 Conversion'!$E$61</f>
        <v>0</v>
      </c>
      <c r="L17" s="42">
        <f>'Week 6 Conversion'!$E$61</f>
        <v>0</v>
      </c>
      <c r="M17" s="42">
        <f>'Week 7 Conversion'!$E$61</f>
        <v>0</v>
      </c>
      <c r="N17" s="43">
        <f>'Week 8 Conversion'!$E$61</f>
        <v>0</v>
      </c>
      <c r="AC17" s="23" t="str">
        <f t="shared" si="1"/>
        <v>Saturday</v>
      </c>
      <c r="AD17" s="25">
        <f t="shared" si="2"/>
        <v>0</v>
      </c>
    </row>
    <row r="18" spans="2:30" ht="25.05" customHeight="1" x14ac:dyDescent="0.3">
      <c r="B18" s="37" t="s">
        <v>57</v>
      </c>
      <c r="C18" s="74" t="s">
        <v>58</v>
      </c>
      <c r="D18" s="74"/>
      <c r="E18" s="74"/>
      <c r="F18" s="40">
        <f t="shared" si="0"/>
        <v>0</v>
      </c>
      <c r="G18" s="28">
        <f>'Week 1 Conversion'!$E$70</f>
        <v>0</v>
      </c>
      <c r="H18" s="28">
        <f>'Week 2 Conversion'!$E$70</f>
        <v>0</v>
      </c>
      <c r="I18" s="28">
        <f>'Week 3 Conversion'!$E$70</f>
        <v>0</v>
      </c>
      <c r="J18" s="28">
        <f>'Week 4 Conversion'!$E$70</f>
        <v>0</v>
      </c>
      <c r="K18" s="28">
        <f>'Week 5 Conversion'!$E$70</f>
        <v>0</v>
      </c>
      <c r="L18" s="28">
        <f>'Week 6 Conversion'!$E$70</f>
        <v>0</v>
      </c>
      <c r="M18" s="28">
        <f>'Week 7 Conversion'!$E$70</f>
        <v>0</v>
      </c>
      <c r="N18" s="30">
        <f>'Week 8 Conversion'!$E$70</f>
        <v>0</v>
      </c>
      <c r="AC18" s="23" t="str">
        <f t="shared" si="1"/>
        <v>Sunday</v>
      </c>
      <c r="AD18" s="25">
        <f t="shared" si="2"/>
        <v>0</v>
      </c>
    </row>
    <row r="19" spans="2:30" ht="25.05" customHeight="1" x14ac:dyDescent="0.3">
      <c r="B19" s="62" t="s">
        <v>59</v>
      </c>
      <c r="C19" s="63"/>
      <c r="D19" s="63"/>
      <c r="E19" s="63"/>
      <c r="F19" s="45">
        <f t="shared" ref="F19:N19" si="3">SUM(F12:F18)</f>
        <v>0</v>
      </c>
      <c r="G19" s="46">
        <f t="shared" si="3"/>
        <v>0</v>
      </c>
      <c r="H19" s="46">
        <f t="shared" si="3"/>
        <v>0</v>
      </c>
      <c r="I19" s="46">
        <f t="shared" si="3"/>
        <v>0</v>
      </c>
      <c r="J19" s="46">
        <f t="shared" si="3"/>
        <v>0</v>
      </c>
      <c r="K19" s="46">
        <f t="shared" si="3"/>
        <v>0</v>
      </c>
      <c r="L19" s="46">
        <f t="shared" si="3"/>
        <v>0</v>
      </c>
      <c r="M19" s="46">
        <f t="shared" si="3"/>
        <v>0</v>
      </c>
      <c r="N19" s="47">
        <f t="shared" si="3"/>
        <v>0</v>
      </c>
      <c r="AD19" s="25"/>
    </row>
    <row r="20" spans="2:30" ht="25.05" customHeight="1" x14ac:dyDescent="0.3">
      <c r="B20" s="75" t="s">
        <v>67</v>
      </c>
      <c r="C20" s="76"/>
      <c r="D20" s="76"/>
      <c r="E20" s="77"/>
      <c r="F20" s="46">
        <f>SUM(G20:N20)</f>
        <v>0</v>
      </c>
      <c r="G20" s="46">
        <f>COUNTIFS(G12:G18,"&gt;0")</f>
        <v>0</v>
      </c>
      <c r="H20" s="46">
        <f>COUNTIFS(H12:H18,"&gt;0")</f>
        <v>0</v>
      </c>
      <c r="I20" s="46">
        <f t="shared" ref="I20:N20" si="4">COUNTIFS(I12:I18,"&gt;0")</f>
        <v>0</v>
      </c>
      <c r="J20" s="46">
        <f t="shared" si="4"/>
        <v>0</v>
      </c>
      <c r="K20" s="46">
        <f t="shared" si="4"/>
        <v>0</v>
      </c>
      <c r="L20" s="46">
        <f t="shared" si="4"/>
        <v>0</v>
      </c>
      <c r="M20" s="46">
        <f t="shared" si="4"/>
        <v>0</v>
      </c>
      <c r="N20" s="47">
        <f t="shared" si="4"/>
        <v>0</v>
      </c>
      <c r="AD20" s="25"/>
    </row>
    <row r="21" spans="2:30" ht="25.05" customHeight="1" x14ac:dyDescent="0.3">
      <c r="B21" s="75" t="s">
        <v>66</v>
      </c>
      <c r="C21" s="76"/>
      <c r="D21" s="76"/>
      <c r="E21" s="76"/>
      <c r="F21" s="46" t="str">
        <f>IF(F19 &gt;0,F19/F20,"")</f>
        <v/>
      </c>
      <c r="G21" s="46" t="str">
        <f t="shared" ref="G21:N21" si="5">IF(G19 &gt;0,G19/G20,"")</f>
        <v/>
      </c>
      <c r="H21" s="46" t="str">
        <f t="shared" si="5"/>
        <v/>
      </c>
      <c r="I21" s="46" t="str">
        <f t="shared" si="5"/>
        <v/>
      </c>
      <c r="J21" s="46" t="str">
        <f t="shared" si="5"/>
        <v/>
      </c>
      <c r="K21" s="46" t="str">
        <f t="shared" si="5"/>
        <v/>
      </c>
      <c r="L21" s="46" t="str">
        <f t="shared" si="5"/>
        <v/>
      </c>
      <c r="M21" s="46" t="str">
        <f t="shared" si="5"/>
        <v/>
      </c>
      <c r="N21" s="47" t="str">
        <f t="shared" si="5"/>
        <v/>
      </c>
      <c r="AD21" s="25"/>
    </row>
    <row r="22" spans="2:30" ht="25.05" customHeight="1" thickBot="1" x14ac:dyDescent="0.35">
      <c r="B22" s="64" t="s">
        <v>60</v>
      </c>
      <c r="C22" s="65"/>
      <c r="D22" s="65"/>
      <c r="E22" s="66"/>
      <c r="F22" s="48">
        <f>F19/2000</f>
        <v>0</v>
      </c>
      <c r="G22" s="49">
        <f t="shared" ref="G22:N22" si="6">G19/2000</f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50">
        <f t="shared" si="6"/>
        <v>0</v>
      </c>
    </row>
    <row r="23" spans="2:30" ht="16.5" customHeight="1" x14ac:dyDescent="0.3">
      <c r="F23" s="67" t="s">
        <v>61</v>
      </c>
      <c r="G23" s="68"/>
      <c r="H23" s="68"/>
      <c r="I23" s="68"/>
      <c r="J23" s="68"/>
      <c r="K23" s="68"/>
    </row>
    <row r="24" spans="2:30" ht="16.5" customHeight="1" x14ac:dyDescent="0.3"/>
    <row r="25" spans="2:30" ht="16.5" customHeight="1" x14ac:dyDescent="0.3">
      <c r="B25" s="69" t="s">
        <v>62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2:30" ht="16.5" customHeight="1" x14ac:dyDescent="0.3">
      <c r="C26" s="27" t="s">
        <v>63</v>
      </c>
    </row>
    <row r="27" spans="2:30" ht="16.5" customHeight="1" x14ac:dyDescent="0.3">
      <c r="C27" s="23" t="s">
        <v>64</v>
      </c>
    </row>
    <row r="28" spans="2:30" x14ac:dyDescent="0.3">
      <c r="C28" s="23" t="s">
        <v>65</v>
      </c>
    </row>
    <row r="29" spans="2:30" x14ac:dyDescent="0.3">
      <c r="C29" s="23" t="s">
        <v>65</v>
      </c>
    </row>
    <row r="32" spans="2:30" x14ac:dyDescent="0.3">
      <c r="F32" s="25"/>
      <c r="H32" s="23">
        <f>COUNTIF(H12:H18, )</f>
        <v>7</v>
      </c>
    </row>
  </sheetData>
  <mergeCells count="19">
    <mergeCell ref="B19:E19"/>
    <mergeCell ref="B22:E22"/>
    <mergeCell ref="F23:K23"/>
    <mergeCell ref="B25:N25"/>
    <mergeCell ref="B10:F10"/>
    <mergeCell ref="C13:E13"/>
    <mergeCell ref="C14:E14"/>
    <mergeCell ref="C15:E15"/>
    <mergeCell ref="C16:E16"/>
    <mergeCell ref="C17:E17"/>
    <mergeCell ref="C18:E18"/>
    <mergeCell ref="B21:E21"/>
    <mergeCell ref="B20:E20"/>
    <mergeCell ref="B1:N4"/>
    <mergeCell ref="B5:D5"/>
    <mergeCell ref="E5:H5"/>
    <mergeCell ref="C11:E11"/>
    <mergeCell ref="C12:E12"/>
    <mergeCell ref="A6:N9"/>
  </mergeCells>
  <hyperlinks>
    <hyperlink ref="H10" location="'Week 2 Conversion'!E10" tooltip="Go to Week 2 Consvershion Sheet" display="Week 2" xr:uid="{00000000-0004-0000-0000-000000000000}"/>
    <hyperlink ref="I10" location="'Week 3 Conversion'!E10" tooltip="Go to Week 3Consvershion Sheet" display="Week 3" xr:uid="{00000000-0004-0000-0000-000001000000}"/>
    <hyperlink ref="J10" location="'Week 4 Conversion'!E10" tooltip="Go to Week 4 Consvershion Sheet" display="Week 4" xr:uid="{00000000-0004-0000-0000-000002000000}"/>
    <hyperlink ref="K10" location="'Week 5 Conversion'!E10" display="Week 5" xr:uid="{00000000-0004-0000-0000-000003000000}"/>
    <hyperlink ref="L10" location="'Week 6 Conversion'!E10" display="Week 6" xr:uid="{00000000-0004-0000-0000-000004000000}"/>
    <hyperlink ref="M10" location="'Week 7 Conversion'!E10" display="Week 7" xr:uid="{00000000-0004-0000-0000-000005000000}"/>
    <hyperlink ref="N10" location="'Week 8 Conversion'!E10" display="Week 8" xr:uid="{00000000-0004-0000-0000-000006000000}"/>
    <hyperlink ref="G10" location="'Week 1 Conversion'!E10" tooltip="Go to Week 1 Conversions" display="Week 1" xr:uid="{00000000-0004-0000-0000-000007000000}"/>
  </hyperlinks>
  <pageMargins left="0.25" right="0.25" top="0.75" bottom="0.75" header="0.3" footer="0.3"/>
  <pageSetup scale="65" orientation="portrait" horizontalDpi="300" verticalDpi="300" r:id="rId1"/>
  <headerFooter alignWithMargins="0"/>
  <ignoredErrors>
    <ignoredError sqref="I19:N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96"/>
  <sheetViews>
    <sheetView zoomScale="150" zoomScaleNormal="150" workbookViewId="0">
      <selection activeCell="I12" sqref="I12"/>
    </sheetView>
  </sheetViews>
  <sheetFormatPr defaultColWidth="8.77734375" defaultRowHeight="14.4" x14ac:dyDescent="0.3"/>
  <cols>
    <col min="1" max="1" width="55.33203125" customWidth="1"/>
    <col min="2" max="2" width="11.44140625" customWidth="1"/>
    <col min="3" max="3" width="22.33203125" style="1" bestFit="1" customWidth="1"/>
  </cols>
  <sheetData>
    <row r="1" spans="1:3" x14ac:dyDescent="0.3">
      <c r="A1" s="2" t="s">
        <v>0</v>
      </c>
      <c r="B1" s="2" t="s">
        <v>1</v>
      </c>
      <c r="C1" s="3" t="s">
        <v>2</v>
      </c>
    </row>
    <row r="2" spans="1:3" x14ac:dyDescent="0.3">
      <c r="A2" t="s">
        <v>5</v>
      </c>
      <c r="B2">
        <v>11</v>
      </c>
      <c r="C2" s="1">
        <f>2000/B2</f>
        <v>181.81818181818181</v>
      </c>
    </row>
    <row r="3" spans="1:3" x14ac:dyDescent="0.3">
      <c r="A3" t="s">
        <v>3</v>
      </c>
      <c r="B3">
        <v>16</v>
      </c>
      <c r="C3" s="1">
        <f>2000/B3</f>
        <v>125</v>
      </c>
    </row>
    <row r="4" spans="1:3" x14ac:dyDescent="0.3">
      <c r="A4" t="s">
        <v>4</v>
      </c>
      <c r="B4">
        <v>13</v>
      </c>
      <c r="C4" s="1">
        <f>2000/B4</f>
        <v>153.84615384615384</v>
      </c>
    </row>
    <row r="5" spans="1:3" x14ac:dyDescent="0.3">
      <c r="A5" t="s">
        <v>151</v>
      </c>
      <c r="B5">
        <v>17</v>
      </c>
      <c r="C5" s="1">
        <f>2000/B5</f>
        <v>117.64705882352941</v>
      </c>
    </row>
    <row r="6" spans="1:3" x14ac:dyDescent="0.3">
      <c r="A6" t="s">
        <v>152</v>
      </c>
      <c r="B6">
        <v>20.5</v>
      </c>
      <c r="C6" s="1">
        <f t="shared" ref="C6" si="0">2000/B6</f>
        <v>97.560975609756099</v>
      </c>
    </row>
    <row r="7" spans="1:3" x14ac:dyDescent="0.3">
      <c r="A7" t="s">
        <v>86</v>
      </c>
      <c r="B7">
        <v>25</v>
      </c>
      <c r="C7" s="1">
        <f>3330/B7</f>
        <v>133.19999999999999</v>
      </c>
    </row>
    <row r="8" spans="1:3" x14ac:dyDescent="0.3">
      <c r="A8" t="s">
        <v>8</v>
      </c>
      <c r="B8">
        <v>8</v>
      </c>
      <c r="C8" s="1">
        <f>1600/B8</f>
        <v>200</v>
      </c>
    </row>
    <row r="9" spans="1:3" x14ac:dyDescent="0.3">
      <c r="A9" t="s">
        <v>7</v>
      </c>
      <c r="B9">
        <v>10</v>
      </c>
      <c r="C9" s="1">
        <f>1700/B9</f>
        <v>170</v>
      </c>
    </row>
    <row r="10" spans="1:3" x14ac:dyDescent="0.3">
      <c r="A10" t="s">
        <v>6</v>
      </c>
      <c r="B10">
        <v>20</v>
      </c>
      <c r="C10" s="1">
        <f>2600/B10</f>
        <v>130</v>
      </c>
    </row>
    <row r="11" spans="1:3" x14ac:dyDescent="0.3">
      <c r="A11" t="s">
        <v>123</v>
      </c>
      <c r="B11">
        <v>23</v>
      </c>
      <c r="C11" s="1">
        <f t="shared" ref="C11:C12" si="1">2000/B11</f>
        <v>86.956521739130437</v>
      </c>
    </row>
    <row r="12" spans="1:3" x14ac:dyDescent="0.3">
      <c r="A12" t="s">
        <v>150</v>
      </c>
      <c r="B12">
        <v>20</v>
      </c>
      <c r="C12" s="1">
        <f t="shared" si="1"/>
        <v>100</v>
      </c>
    </row>
    <row r="13" spans="1:3" x14ac:dyDescent="0.3">
      <c r="A13" t="s">
        <v>124</v>
      </c>
      <c r="B13">
        <v>11.5</v>
      </c>
      <c r="C13" s="1">
        <f>2000/B13</f>
        <v>173.91304347826087</v>
      </c>
    </row>
    <row r="14" spans="1:3" x14ac:dyDescent="0.3">
      <c r="A14" t="s">
        <v>119</v>
      </c>
      <c r="B14">
        <v>9</v>
      </c>
      <c r="C14" s="1">
        <f t="shared" ref="C14" si="2">2000/B14</f>
        <v>222.22222222222223</v>
      </c>
    </row>
    <row r="15" spans="1:3" x14ac:dyDescent="0.3">
      <c r="A15" t="s">
        <v>125</v>
      </c>
      <c r="B15">
        <v>9</v>
      </c>
      <c r="C15" s="1">
        <f t="shared" ref="C15" si="3">2000/B15</f>
        <v>222.22222222222223</v>
      </c>
    </row>
    <row r="16" spans="1:3" x14ac:dyDescent="0.3">
      <c r="A16" t="s">
        <v>87</v>
      </c>
      <c r="B16">
        <v>15</v>
      </c>
      <c r="C16" s="1">
        <f>1650/B16</f>
        <v>110</v>
      </c>
    </row>
    <row r="17" spans="1:3" x14ac:dyDescent="0.3">
      <c r="A17" t="s">
        <v>9</v>
      </c>
      <c r="B17">
        <v>10</v>
      </c>
      <c r="C17" s="1">
        <f t="shared" ref="C17:C90" si="4">2000/B17</f>
        <v>200</v>
      </c>
    </row>
    <row r="18" spans="1:3" x14ac:dyDescent="0.3">
      <c r="A18" t="s">
        <v>10</v>
      </c>
      <c r="B18">
        <v>15</v>
      </c>
      <c r="C18" s="1">
        <f t="shared" si="4"/>
        <v>133.33333333333334</v>
      </c>
    </row>
    <row r="19" spans="1:3" x14ac:dyDescent="0.3">
      <c r="A19" t="s">
        <v>149</v>
      </c>
      <c r="B19">
        <v>20</v>
      </c>
      <c r="C19" s="1">
        <f t="shared" ref="C19" si="5">2000/B19</f>
        <v>100</v>
      </c>
    </row>
    <row r="20" spans="1:3" x14ac:dyDescent="0.3">
      <c r="A20" t="s">
        <v>126</v>
      </c>
      <c r="B20">
        <v>7</v>
      </c>
      <c r="C20" s="1">
        <f>1945/B20</f>
        <v>277.85714285714283</v>
      </c>
    </row>
    <row r="21" spans="1:3" x14ac:dyDescent="0.3">
      <c r="A21" t="s">
        <v>11</v>
      </c>
      <c r="B21">
        <v>15</v>
      </c>
      <c r="C21" s="1">
        <f>2840/B21</f>
        <v>189.33333333333334</v>
      </c>
    </row>
    <row r="22" spans="1:3" x14ac:dyDescent="0.3">
      <c r="A22" t="s">
        <v>127</v>
      </c>
      <c r="B22">
        <v>22</v>
      </c>
      <c r="C22" s="1">
        <f t="shared" ref="C22" si="6">2000/B22</f>
        <v>90.909090909090907</v>
      </c>
    </row>
    <row r="23" spans="1:3" x14ac:dyDescent="0.3">
      <c r="A23" t="s">
        <v>101</v>
      </c>
      <c r="B23">
        <v>27</v>
      </c>
      <c r="C23" s="1">
        <f t="shared" ref="C23" si="7">2000/B23</f>
        <v>74.074074074074076</v>
      </c>
    </row>
    <row r="24" spans="1:3" x14ac:dyDescent="0.3">
      <c r="A24" t="s">
        <v>129</v>
      </c>
      <c r="B24">
        <v>20</v>
      </c>
      <c r="C24" s="1">
        <f t="shared" si="4"/>
        <v>100</v>
      </c>
    </row>
    <row r="25" spans="1:3" x14ac:dyDescent="0.3">
      <c r="A25" t="s">
        <v>128</v>
      </c>
      <c r="B25">
        <v>15</v>
      </c>
      <c r="C25" s="1">
        <f>2000/B25</f>
        <v>133.33333333333334</v>
      </c>
    </row>
    <row r="26" spans="1:3" x14ac:dyDescent="0.3">
      <c r="A26" t="s">
        <v>130</v>
      </c>
      <c r="B26">
        <v>10</v>
      </c>
      <c r="C26" s="1">
        <f t="shared" ref="C26" si="8">2000/B26</f>
        <v>200</v>
      </c>
    </row>
    <row r="27" spans="1:3" x14ac:dyDescent="0.3">
      <c r="A27" t="s">
        <v>12</v>
      </c>
      <c r="B27">
        <v>9</v>
      </c>
      <c r="C27" s="1">
        <f t="shared" si="4"/>
        <v>222.22222222222223</v>
      </c>
    </row>
    <row r="28" spans="1:3" x14ac:dyDescent="0.3">
      <c r="A28" t="s">
        <v>13</v>
      </c>
      <c r="B28">
        <v>12</v>
      </c>
      <c r="C28" s="1">
        <f t="shared" si="4"/>
        <v>166.66666666666666</v>
      </c>
    </row>
    <row r="29" spans="1:3" x14ac:dyDescent="0.3">
      <c r="A29" t="s">
        <v>131</v>
      </c>
      <c r="B29">
        <v>7.3</v>
      </c>
      <c r="C29" s="1">
        <f>1775/B29</f>
        <v>243.15068493150685</v>
      </c>
    </row>
    <row r="30" spans="1:3" x14ac:dyDescent="0.3">
      <c r="A30" t="s">
        <v>132</v>
      </c>
      <c r="B30">
        <v>21</v>
      </c>
      <c r="C30" s="1">
        <f t="shared" ref="C30:C31" si="9">2000/B30</f>
        <v>95.238095238095241</v>
      </c>
    </row>
    <row r="31" spans="1:3" x14ac:dyDescent="0.3">
      <c r="A31" t="s">
        <v>155</v>
      </c>
      <c r="B31">
        <v>22</v>
      </c>
      <c r="C31" s="1">
        <f t="shared" si="9"/>
        <v>90.909090909090907</v>
      </c>
    </row>
    <row r="32" spans="1:3" x14ac:dyDescent="0.3">
      <c r="A32" t="s">
        <v>133</v>
      </c>
      <c r="B32">
        <v>7</v>
      </c>
      <c r="C32" s="1">
        <f>1945/B32</f>
        <v>277.85714285714283</v>
      </c>
    </row>
    <row r="33" spans="1:3" x14ac:dyDescent="0.3">
      <c r="A33" t="s">
        <v>134</v>
      </c>
      <c r="B33">
        <v>9.6</v>
      </c>
      <c r="C33" s="1">
        <f t="shared" ref="C33" si="10">2000/B33</f>
        <v>208.33333333333334</v>
      </c>
    </row>
    <row r="34" spans="1:3" x14ac:dyDescent="0.3">
      <c r="A34" t="s">
        <v>15</v>
      </c>
      <c r="B34">
        <v>8</v>
      </c>
      <c r="C34" s="1">
        <f t="shared" si="4"/>
        <v>250</v>
      </c>
    </row>
    <row r="35" spans="1:3" x14ac:dyDescent="0.3">
      <c r="A35" t="s">
        <v>14</v>
      </c>
      <c r="B35">
        <v>11</v>
      </c>
      <c r="C35" s="1">
        <f t="shared" si="4"/>
        <v>181.81818181818181</v>
      </c>
    </row>
    <row r="36" spans="1:3" x14ac:dyDescent="0.3">
      <c r="A36" t="s">
        <v>153</v>
      </c>
      <c r="B36">
        <v>9</v>
      </c>
      <c r="C36" s="1">
        <f t="shared" ref="C36" si="11">2000/B36</f>
        <v>222.22222222222223</v>
      </c>
    </row>
    <row r="37" spans="1:3" x14ac:dyDescent="0.3">
      <c r="A37" t="s">
        <v>121</v>
      </c>
      <c r="B37">
        <v>7</v>
      </c>
      <c r="C37" s="1">
        <f t="shared" si="4"/>
        <v>285.71428571428572</v>
      </c>
    </row>
    <row r="38" spans="1:3" x14ac:dyDescent="0.3">
      <c r="A38" t="s">
        <v>157</v>
      </c>
      <c r="B38">
        <v>7.5</v>
      </c>
      <c r="C38" s="1">
        <f>1795/B38</f>
        <v>239.33333333333334</v>
      </c>
    </row>
    <row r="39" spans="1:3" x14ac:dyDescent="0.3">
      <c r="A39" t="s">
        <v>120</v>
      </c>
      <c r="B39">
        <v>7.5</v>
      </c>
      <c r="C39" s="1">
        <f>1795/B39</f>
        <v>239.33333333333334</v>
      </c>
    </row>
    <row r="40" spans="1:3" x14ac:dyDescent="0.3">
      <c r="A40" t="s">
        <v>154</v>
      </c>
      <c r="B40">
        <v>22</v>
      </c>
      <c r="C40" s="1">
        <f t="shared" ref="C40" si="12">2000/B40</f>
        <v>90.909090909090907</v>
      </c>
    </row>
    <row r="41" spans="1:3" x14ac:dyDescent="0.3">
      <c r="A41" t="s">
        <v>100</v>
      </c>
      <c r="B41">
        <v>16</v>
      </c>
      <c r="C41" s="1">
        <f>2000/B41</f>
        <v>125</v>
      </c>
    </row>
    <row r="42" spans="1:3" x14ac:dyDescent="0.3">
      <c r="A42" t="s">
        <v>135</v>
      </c>
      <c r="B42">
        <v>11</v>
      </c>
      <c r="C42" s="1">
        <f t="shared" ref="C42:C43" si="13">2000/B42</f>
        <v>181.81818181818181</v>
      </c>
    </row>
    <row r="43" spans="1:3" x14ac:dyDescent="0.3">
      <c r="A43" t="s">
        <v>136</v>
      </c>
      <c r="B43">
        <v>25</v>
      </c>
      <c r="C43" s="1">
        <f t="shared" si="13"/>
        <v>80</v>
      </c>
    </row>
    <row r="44" spans="1:3" x14ac:dyDescent="0.3">
      <c r="A44" t="s">
        <v>122</v>
      </c>
      <c r="B44">
        <v>9.5</v>
      </c>
      <c r="C44" s="1">
        <f>1555/B44</f>
        <v>163.68421052631578</v>
      </c>
    </row>
    <row r="45" spans="1:3" x14ac:dyDescent="0.3">
      <c r="A45" t="s">
        <v>118</v>
      </c>
      <c r="B45">
        <v>20</v>
      </c>
      <c r="C45" s="1">
        <f t="shared" si="4"/>
        <v>100</v>
      </c>
    </row>
    <row r="46" spans="1:3" x14ac:dyDescent="0.3">
      <c r="A46" t="s">
        <v>137</v>
      </c>
      <c r="B46">
        <v>22</v>
      </c>
      <c r="C46" s="1">
        <f t="shared" ref="C46" si="14">2000/B46</f>
        <v>90.909090909090907</v>
      </c>
    </row>
    <row r="47" spans="1:3" x14ac:dyDescent="0.3">
      <c r="A47" t="s">
        <v>117</v>
      </c>
      <c r="B47">
        <v>11</v>
      </c>
      <c r="C47" s="1">
        <f t="shared" ref="C47" si="15">2000/B47</f>
        <v>181.81818181818181</v>
      </c>
    </row>
    <row r="48" spans="1:3" x14ac:dyDescent="0.3">
      <c r="A48" t="s">
        <v>116</v>
      </c>
      <c r="B48">
        <v>11</v>
      </c>
      <c r="C48" s="1">
        <f t="shared" si="4"/>
        <v>181.81818181818181</v>
      </c>
    </row>
    <row r="49" spans="1:3" x14ac:dyDescent="0.3">
      <c r="A49" t="s">
        <v>102</v>
      </c>
      <c r="B49">
        <v>16</v>
      </c>
      <c r="C49" s="1">
        <f>2000/B49</f>
        <v>125</v>
      </c>
    </row>
    <row r="50" spans="1:3" x14ac:dyDescent="0.3">
      <c r="A50" t="s">
        <v>103</v>
      </c>
      <c r="B50">
        <v>27</v>
      </c>
      <c r="C50" s="1">
        <f>3500/B50</f>
        <v>129.62962962962962</v>
      </c>
    </row>
    <row r="51" spans="1:3" x14ac:dyDescent="0.3">
      <c r="A51" t="s">
        <v>16</v>
      </c>
      <c r="B51">
        <v>10</v>
      </c>
      <c r="C51" s="1">
        <f>1555/B51</f>
        <v>155.5</v>
      </c>
    </row>
    <row r="52" spans="1:3" x14ac:dyDescent="0.3">
      <c r="A52" t="s">
        <v>115</v>
      </c>
      <c r="B52">
        <v>8</v>
      </c>
      <c r="C52" s="1">
        <f>1775/B52</f>
        <v>221.875</v>
      </c>
    </row>
    <row r="53" spans="1:3" x14ac:dyDescent="0.3">
      <c r="A53" t="s">
        <v>88</v>
      </c>
      <c r="B53">
        <v>27</v>
      </c>
      <c r="C53" s="1">
        <f t="shared" si="4"/>
        <v>74.074074074074076</v>
      </c>
    </row>
    <row r="54" spans="1:3" x14ac:dyDescent="0.3">
      <c r="A54" t="s">
        <v>89</v>
      </c>
      <c r="B54">
        <v>13</v>
      </c>
      <c r="C54" s="1">
        <f t="shared" si="4"/>
        <v>153.84615384615384</v>
      </c>
    </row>
    <row r="55" spans="1:3" x14ac:dyDescent="0.3">
      <c r="A55" t="s">
        <v>17</v>
      </c>
      <c r="B55">
        <v>6</v>
      </c>
      <c r="C55" s="1">
        <f>2100/B55</f>
        <v>350</v>
      </c>
    </row>
    <row r="56" spans="1:3" x14ac:dyDescent="0.3">
      <c r="A56" t="s">
        <v>90</v>
      </c>
      <c r="B56">
        <v>7</v>
      </c>
      <c r="C56" s="1">
        <f>1945/B56</f>
        <v>277.85714285714283</v>
      </c>
    </row>
    <row r="57" spans="1:3" x14ac:dyDescent="0.3">
      <c r="A57" t="s">
        <v>91</v>
      </c>
      <c r="B57">
        <v>8</v>
      </c>
      <c r="C57" s="1">
        <f>1775/B57</f>
        <v>221.875</v>
      </c>
    </row>
    <row r="58" spans="1:3" x14ac:dyDescent="0.3">
      <c r="A58" t="s">
        <v>92</v>
      </c>
      <c r="B58">
        <v>9</v>
      </c>
      <c r="C58" s="1">
        <f>1600/B58</f>
        <v>177.77777777777777</v>
      </c>
    </row>
    <row r="59" spans="1:3" x14ac:dyDescent="0.3">
      <c r="A59" t="s">
        <v>138</v>
      </c>
      <c r="B59">
        <v>15</v>
      </c>
      <c r="C59" s="1">
        <f t="shared" ref="C59:C60" si="16">2000/B59</f>
        <v>133.33333333333334</v>
      </c>
    </row>
    <row r="60" spans="1:3" x14ac:dyDescent="0.3">
      <c r="A60" t="s">
        <v>139</v>
      </c>
      <c r="B60">
        <v>10.5</v>
      </c>
      <c r="C60" s="1">
        <f t="shared" si="16"/>
        <v>190.47619047619048</v>
      </c>
    </row>
    <row r="61" spans="1:3" x14ac:dyDescent="0.3">
      <c r="A61" t="s">
        <v>18</v>
      </c>
      <c r="B61">
        <v>20</v>
      </c>
      <c r="C61" s="1">
        <f t="shared" si="4"/>
        <v>100</v>
      </c>
    </row>
    <row r="62" spans="1:3" x14ac:dyDescent="0.3">
      <c r="A62" t="s">
        <v>93</v>
      </c>
      <c r="B62">
        <v>10</v>
      </c>
      <c r="C62" s="1">
        <f t="shared" si="4"/>
        <v>200</v>
      </c>
    </row>
    <row r="63" spans="1:3" x14ac:dyDescent="0.3">
      <c r="A63" t="s">
        <v>94</v>
      </c>
      <c r="B63">
        <v>15</v>
      </c>
      <c r="C63" s="1">
        <f t="shared" si="4"/>
        <v>133.33333333333334</v>
      </c>
    </row>
    <row r="64" spans="1:3" x14ac:dyDescent="0.3">
      <c r="A64" t="s">
        <v>19</v>
      </c>
      <c r="B64">
        <v>10</v>
      </c>
      <c r="C64" s="1">
        <f>1560/B64</f>
        <v>156</v>
      </c>
    </row>
    <row r="65" spans="1:3" x14ac:dyDescent="0.3">
      <c r="A65" t="s">
        <v>26</v>
      </c>
      <c r="B65">
        <v>20</v>
      </c>
      <c r="C65" s="1">
        <f>3040/B65</f>
        <v>152</v>
      </c>
    </row>
    <row r="66" spans="1:3" x14ac:dyDescent="0.3">
      <c r="A66" t="s">
        <v>114</v>
      </c>
      <c r="B66">
        <v>10</v>
      </c>
      <c r="C66" s="1">
        <f t="shared" ref="C66:C67" si="17">2000/B66</f>
        <v>200</v>
      </c>
    </row>
    <row r="67" spans="1:3" x14ac:dyDescent="0.3">
      <c r="A67" t="s">
        <v>140</v>
      </c>
      <c r="B67">
        <v>9.8000000000000007</v>
      </c>
      <c r="C67" s="1">
        <f t="shared" si="17"/>
        <v>204.08163265306121</v>
      </c>
    </row>
    <row r="68" spans="1:3" x14ac:dyDescent="0.3">
      <c r="A68" t="s">
        <v>111</v>
      </c>
      <c r="B68">
        <v>10</v>
      </c>
      <c r="C68" s="1">
        <f t="shared" ref="C68:C71" si="18">2000/B68</f>
        <v>200</v>
      </c>
    </row>
    <row r="69" spans="1:3" x14ac:dyDescent="0.3">
      <c r="A69" t="s">
        <v>112</v>
      </c>
      <c r="B69">
        <v>25</v>
      </c>
      <c r="C69" s="1">
        <f t="shared" si="18"/>
        <v>80</v>
      </c>
    </row>
    <row r="70" spans="1:3" x14ac:dyDescent="0.3">
      <c r="A70" t="s">
        <v>113</v>
      </c>
      <c r="B70">
        <v>11</v>
      </c>
      <c r="C70" s="1">
        <f t="shared" si="18"/>
        <v>181.81818181818181</v>
      </c>
    </row>
    <row r="71" spans="1:3" x14ac:dyDescent="0.3">
      <c r="A71" t="s">
        <v>156</v>
      </c>
      <c r="B71">
        <v>320</v>
      </c>
      <c r="C71" s="1">
        <f t="shared" si="18"/>
        <v>6.25</v>
      </c>
    </row>
    <row r="72" spans="1:3" x14ac:dyDescent="0.3">
      <c r="A72" t="s">
        <v>22</v>
      </c>
      <c r="B72">
        <v>6</v>
      </c>
      <c r="C72" s="1">
        <f>1910/B72</f>
        <v>318.33333333333331</v>
      </c>
    </row>
    <row r="73" spans="1:3" x14ac:dyDescent="0.3">
      <c r="A73" t="s">
        <v>20</v>
      </c>
      <c r="B73">
        <v>11</v>
      </c>
      <c r="C73" s="1">
        <f t="shared" si="4"/>
        <v>181.81818181818181</v>
      </c>
    </row>
    <row r="74" spans="1:3" x14ac:dyDescent="0.3">
      <c r="A74" t="s">
        <v>21</v>
      </c>
      <c r="B74">
        <v>8</v>
      </c>
      <c r="C74" s="1">
        <f>1695/B74</f>
        <v>211.875</v>
      </c>
    </row>
    <row r="75" spans="1:3" x14ac:dyDescent="0.3">
      <c r="A75" t="s">
        <v>141</v>
      </c>
      <c r="B75">
        <v>320</v>
      </c>
      <c r="C75" s="1">
        <f t="shared" ref="C75" si="19">2000/B75</f>
        <v>6.25</v>
      </c>
    </row>
    <row r="76" spans="1:3" x14ac:dyDescent="0.3">
      <c r="A76" t="s">
        <v>23</v>
      </c>
      <c r="B76">
        <v>15</v>
      </c>
      <c r="C76" s="1">
        <f t="shared" si="4"/>
        <v>133.33333333333334</v>
      </c>
    </row>
    <row r="77" spans="1:3" x14ac:dyDescent="0.3">
      <c r="A77" t="s">
        <v>24</v>
      </c>
      <c r="B77">
        <v>12</v>
      </c>
      <c r="C77" s="1">
        <f>2700/B77</f>
        <v>225</v>
      </c>
    </row>
    <row r="78" spans="1:3" x14ac:dyDescent="0.3">
      <c r="A78" t="s">
        <v>28</v>
      </c>
      <c r="B78">
        <v>41</v>
      </c>
      <c r="C78" s="1">
        <f>4000/B78</f>
        <v>97.560975609756099</v>
      </c>
    </row>
    <row r="79" spans="1:3" x14ac:dyDescent="0.3">
      <c r="A79" t="s">
        <v>27</v>
      </c>
      <c r="B79">
        <v>9</v>
      </c>
      <c r="C79" s="1">
        <f>2610/B79</f>
        <v>290</v>
      </c>
    </row>
    <row r="80" spans="1:3" x14ac:dyDescent="0.3">
      <c r="A80" t="s">
        <v>85</v>
      </c>
      <c r="B80">
        <v>240</v>
      </c>
      <c r="C80" s="1">
        <f t="shared" si="4"/>
        <v>8.3333333333333339</v>
      </c>
    </row>
    <row r="81" spans="1:3" x14ac:dyDescent="0.3">
      <c r="A81" t="s">
        <v>143</v>
      </c>
      <c r="B81">
        <v>10</v>
      </c>
      <c r="C81" s="1">
        <f>1560/B81</f>
        <v>156</v>
      </c>
    </row>
    <row r="82" spans="1:3" x14ac:dyDescent="0.3">
      <c r="A82" t="s">
        <v>142</v>
      </c>
      <c r="B82">
        <v>5.7</v>
      </c>
      <c r="C82" s="1">
        <f>1910/B82</f>
        <v>335.08771929824559</v>
      </c>
    </row>
    <row r="83" spans="1:3" x14ac:dyDescent="0.3">
      <c r="A83" t="s">
        <v>144</v>
      </c>
      <c r="B83">
        <v>20</v>
      </c>
      <c r="C83" s="1">
        <f t="shared" ref="C83" si="20">2000/B83</f>
        <v>100</v>
      </c>
    </row>
    <row r="84" spans="1:3" x14ac:dyDescent="0.3">
      <c r="A84" t="s">
        <v>25</v>
      </c>
      <c r="B84">
        <v>9</v>
      </c>
      <c r="C84" s="1">
        <f>1080/B84</f>
        <v>120</v>
      </c>
    </row>
    <row r="85" spans="1:3" x14ac:dyDescent="0.3">
      <c r="A85" t="s">
        <v>106</v>
      </c>
      <c r="B85">
        <v>23</v>
      </c>
      <c r="C85" s="1">
        <f t="shared" si="4"/>
        <v>86.956521739130437</v>
      </c>
    </row>
    <row r="86" spans="1:3" x14ac:dyDescent="0.3">
      <c r="A86" t="s">
        <v>108</v>
      </c>
      <c r="B86">
        <v>34</v>
      </c>
      <c r="C86" s="1">
        <f t="shared" si="4"/>
        <v>58.823529411764703</v>
      </c>
    </row>
    <row r="87" spans="1:3" x14ac:dyDescent="0.3">
      <c r="A87" t="s">
        <v>109</v>
      </c>
      <c r="B87">
        <v>25</v>
      </c>
      <c r="C87" s="1">
        <f t="shared" si="4"/>
        <v>80</v>
      </c>
    </row>
    <row r="88" spans="1:3" x14ac:dyDescent="0.3">
      <c r="A88" t="s">
        <v>110</v>
      </c>
      <c r="B88">
        <v>10</v>
      </c>
      <c r="C88" s="1">
        <f>1560/B88</f>
        <v>156</v>
      </c>
    </row>
    <row r="89" spans="1:3" x14ac:dyDescent="0.3">
      <c r="A89" t="s">
        <v>107</v>
      </c>
      <c r="B89">
        <v>27</v>
      </c>
      <c r="C89" s="1">
        <f t="shared" ref="C89" si="21">2000/B89</f>
        <v>74.074074074074076</v>
      </c>
    </row>
    <row r="90" spans="1:3" x14ac:dyDescent="0.3">
      <c r="A90" t="s">
        <v>29</v>
      </c>
      <c r="B90">
        <v>20</v>
      </c>
      <c r="C90" s="1">
        <f t="shared" si="4"/>
        <v>100</v>
      </c>
    </row>
    <row r="91" spans="1:3" x14ac:dyDescent="0.3">
      <c r="A91" t="s">
        <v>104</v>
      </c>
      <c r="B91">
        <v>11</v>
      </c>
      <c r="C91" s="1">
        <f t="shared" ref="C91" si="22">2000/B91</f>
        <v>181.81818181818181</v>
      </c>
    </row>
    <row r="92" spans="1:3" x14ac:dyDescent="0.3">
      <c r="A92" t="s">
        <v>105</v>
      </c>
      <c r="B92">
        <v>27</v>
      </c>
      <c r="C92" s="1">
        <f t="shared" ref="C92:C93" si="23">2000/B92</f>
        <v>74.074074074074076</v>
      </c>
    </row>
    <row r="93" spans="1:3" x14ac:dyDescent="0.3">
      <c r="A93" t="s">
        <v>145</v>
      </c>
      <c r="B93">
        <v>16</v>
      </c>
      <c r="C93" s="1">
        <f t="shared" si="23"/>
        <v>125</v>
      </c>
    </row>
    <row r="94" spans="1:3" x14ac:dyDescent="0.3">
      <c r="A94" t="s">
        <v>147</v>
      </c>
      <c r="B94">
        <v>40</v>
      </c>
      <c r="C94" s="1">
        <f>3550/B94</f>
        <v>88.75</v>
      </c>
    </row>
    <row r="95" spans="1:3" x14ac:dyDescent="0.3">
      <c r="A95" t="s">
        <v>146</v>
      </c>
      <c r="B95">
        <v>9.6999999999999993</v>
      </c>
      <c r="C95" s="1">
        <f>1560/B95</f>
        <v>160.82474226804126</v>
      </c>
    </row>
    <row r="96" spans="1:3" x14ac:dyDescent="0.3">
      <c r="A96" t="s">
        <v>148</v>
      </c>
      <c r="B96">
        <v>10.3</v>
      </c>
      <c r="C96" s="1">
        <f>1560/B96</f>
        <v>151.45631067961165</v>
      </c>
    </row>
  </sheetData>
  <sheetProtection algorithmName="SHA-512" hashValue="BfmNsRxGpOdoIbpBaDWhk8NJTnHH6LtF4AmHVvOIC+g/7PthstbC5hSrdisitMCytOpLo4m4rd4BHSeTe1wzug==" saltValue="U5Ca64UCTyEk/RY+qibJMw==" spinCount="100000" sheet="1" objects="1" scenarios="1"/>
  <sortState xmlns:xlrd2="http://schemas.microsoft.com/office/spreadsheetml/2017/richdata2" ref="A2:C95">
    <sortCondition ref="A2:A9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499984740745262"/>
    <pageSetUpPr fitToPage="1"/>
  </sheetPr>
  <dimension ref="A1:H70"/>
  <sheetViews>
    <sheetView showGridLines="0" showRowColHeaders="0" showRuler="0" zoomScaleNormal="100" workbookViewId="0">
      <selection activeCell="F9" sqref="F9:G9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85" t="s">
        <v>83</v>
      </c>
      <c r="B1" s="85"/>
      <c r="C1" s="85"/>
      <c r="D1" s="85"/>
      <c r="E1" s="85"/>
      <c r="F1" s="85"/>
    </row>
    <row r="2" spans="1:8" x14ac:dyDescent="0.3">
      <c r="A2" s="85"/>
      <c r="B2" s="85"/>
      <c r="C2" s="85"/>
      <c r="D2" s="85"/>
      <c r="E2" s="85"/>
      <c r="F2" s="85"/>
    </row>
    <row r="3" spans="1:8" x14ac:dyDescent="0.3">
      <c r="B3" s="90"/>
      <c r="C3" s="91"/>
      <c r="D3" s="91"/>
    </row>
    <row r="4" spans="1:8" ht="15" customHeight="1" x14ac:dyDescent="0.3">
      <c r="A4" s="86" t="s">
        <v>158</v>
      </c>
      <c r="B4" s="87"/>
      <c r="C4" s="87"/>
      <c r="D4" s="87"/>
      <c r="E4" s="87"/>
      <c r="F4" s="87"/>
    </row>
    <row r="5" spans="1:8" ht="15" customHeight="1" x14ac:dyDescent="0.3">
      <c r="A5" s="87"/>
      <c r="B5" s="87"/>
      <c r="C5" s="87"/>
      <c r="D5" s="87"/>
      <c r="E5" s="87"/>
      <c r="F5" s="87"/>
    </row>
    <row r="6" spans="1:8" ht="15" customHeight="1" x14ac:dyDescent="0.3">
      <c r="A6" s="87"/>
      <c r="B6" s="87"/>
      <c r="C6" s="87"/>
      <c r="D6" s="87"/>
      <c r="E6" s="87"/>
      <c r="F6" s="87"/>
    </row>
    <row r="7" spans="1:8" x14ac:dyDescent="0.3">
      <c r="A7" s="87"/>
      <c r="B7" s="87"/>
      <c r="C7" s="87"/>
      <c r="D7" s="87"/>
      <c r="E7" s="87"/>
      <c r="F7" s="87"/>
    </row>
    <row r="8" spans="1:8" ht="4.5" customHeight="1" x14ac:dyDescent="0.3"/>
    <row r="9" spans="1:8" ht="15" customHeight="1" x14ac:dyDescent="0.3">
      <c r="A9" s="78" t="s">
        <v>160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8" x14ac:dyDescent="0.3">
      <c r="A10" s="79"/>
      <c r="B10" s="6" t="s">
        <v>33</v>
      </c>
      <c r="C10" s="81"/>
      <c r="D10" s="81"/>
      <c r="E10" s="34"/>
      <c r="F10" s="88" t="s">
        <v>69</v>
      </c>
      <c r="G10" s="89"/>
      <c r="H10" s="31"/>
    </row>
    <row r="11" spans="1:8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89"/>
      <c r="H11" s="31"/>
    </row>
    <row r="12" spans="1:8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89"/>
      <c r="H12" s="31"/>
    </row>
    <row r="13" spans="1:8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89"/>
      <c r="H13" s="31"/>
    </row>
    <row r="14" spans="1:8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89"/>
      <c r="H14" s="31"/>
    </row>
    <row r="15" spans="1:8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89"/>
      <c r="H15" s="31"/>
    </row>
    <row r="16" spans="1:8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89"/>
      <c r="H16" s="31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161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15.6" x14ac:dyDescent="0.3">
      <c r="A27" s="78" t="s">
        <v>162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163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164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15.6" x14ac:dyDescent="0.3">
      <c r="A54" s="78" t="s">
        <v>165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166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2"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B3:D3"/>
    <mergeCell ref="A18:A25"/>
    <mergeCell ref="C19:D19"/>
    <mergeCell ref="B25:D25"/>
    <mergeCell ref="A27:A34"/>
    <mergeCell ref="C28:D28"/>
    <mergeCell ref="B34:D34"/>
    <mergeCell ref="A36:A43"/>
    <mergeCell ref="C37:D37"/>
    <mergeCell ref="B43:D43"/>
    <mergeCell ref="A45:A52"/>
    <mergeCell ref="C46:D46"/>
    <mergeCell ref="B52:D52"/>
    <mergeCell ref="A54:A61"/>
    <mergeCell ref="C55:D55"/>
    <mergeCell ref="B61:D61"/>
    <mergeCell ref="A63:A70"/>
    <mergeCell ref="C64:D64"/>
    <mergeCell ref="B70:D70"/>
  </mergeCells>
  <hyperlinks>
    <hyperlink ref="F9:G9" location="CaptainsTracking!A1" display="Return to Weekly Log" xr:uid="{00000000-0004-0000-0100-000000000000}"/>
    <hyperlink ref="F10:G10" location="'Week 2 Conversion'!A1" display="Go to Week 2" xr:uid="{00000000-0004-0000-0100-000001000000}"/>
    <hyperlink ref="F11:G11" location="'Week 3 Conversion'!A1" display="Go to Week 3" xr:uid="{00000000-0004-0000-0100-000002000000}"/>
    <hyperlink ref="F12:G12" location="'Week 4 Conversion'!A1" display="Go to Week 4" xr:uid="{00000000-0004-0000-0100-000003000000}"/>
    <hyperlink ref="F13:G13" location="'Week 5 Conversion'!A1" display="Go to Week 5" xr:uid="{00000000-0004-0000-0100-000004000000}"/>
    <hyperlink ref="F14:G14" location="'Week 6 Conversion'!A1" display="Go to Week 6" xr:uid="{00000000-0004-0000-0100-000005000000}"/>
    <hyperlink ref="F15:G15" location="'Week 7 Conversion'!A1" display="Go to Week 7" xr:uid="{00000000-0004-0000-0100-000006000000}"/>
    <hyperlink ref="F16:G16" location="'Week 8 Conversion'!A1" display="Go to Week 8" xr:uid="{00000000-0004-0000-0100-000007000000}"/>
  </hyperlinks>
  <pageMargins left="0.5" right="0.25" top="0.75" bottom="0.75" header="0.3" footer="0.3"/>
  <pageSetup scale="1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Chart!$A$2:$A$94</xm:f>
          </x14:formula1>
          <xm:sqref>B11:B15 B29:B33 B38:B42 B47:B51 B56:B60 B65:B69 B20:B24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  <pageSetUpPr fitToPage="1"/>
  </sheetPr>
  <dimension ref="A1:G70"/>
  <sheetViews>
    <sheetView showGridLines="0" showRowColHeaders="0" showRuler="0" zoomScaleNormal="100" workbookViewId="0">
      <selection activeCell="F11" sqref="F11:G11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84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97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167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7" ht="15" customHeight="1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92"/>
    </row>
    <row r="12" spans="1:7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7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168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169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170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171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172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173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200-000000000000}"/>
    <hyperlink ref="F16:G16" location="'Week 8 Conversion'!A1" display="Go to Week 8" xr:uid="{00000000-0004-0000-0200-000001000000}"/>
    <hyperlink ref="F15:G15" location="'Week 7 Conversion'!A1" display="Go to Week 7" xr:uid="{00000000-0004-0000-0200-000002000000}"/>
    <hyperlink ref="F14:G14" location="'Week 6 Conversion'!A1" display="Go to Week 6" xr:uid="{00000000-0004-0000-0200-000003000000}"/>
    <hyperlink ref="F13:G13" location="'Week 5 Conversion'!A1" display="Go to Week 5" xr:uid="{00000000-0004-0000-0200-000004000000}"/>
    <hyperlink ref="F12:G12" location="'Week 4 Conversion'!A1" display="Go to Week 4" xr:uid="{00000000-0004-0000-0200-000005000000}"/>
    <hyperlink ref="F11:G11" location="'Week 3 Conversion'!A1" display="Go to Week 3" xr:uid="{00000000-0004-0000-0200-000006000000}"/>
    <hyperlink ref="F10:G10" location="'Week 1 Conversion'!A1" display="Go to Week 1" xr:uid="{00000000-0004-0000-02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  <pageSetUpPr fitToPage="1"/>
  </sheetPr>
  <dimension ref="A1:H70"/>
  <sheetViews>
    <sheetView showGridLines="0" showRowColHeaders="0" zoomScaleNormal="100" workbookViewId="0">
      <selection activeCell="F12" sqref="F12:G12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85" t="s">
        <v>77</v>
      </c>
      <c r="B1" s="85"/>
      <c r="C1" s="85"/>
      <c r="D1" s="85"/>
      <c r="E1" s="85"/>
      <c r="F1" s="85"/>
    </row>
    <row r="2" spans="1:8" x14ac:dyDescent="0.3">
      <c r="A2" s="85"/>
      <c r="B2" s="85"/>
      <c r="C2" s="85"/>
      <c r="D2" s="85"/>
      <c r="E2" s="85"/>
      <c r="F2" s="85"/>
    </row>
    <row r="4" spans="1:8" ht="15" customHeight="1" x14ac:dyDescent="0.3">
      <c r="A4" s="86" t="s">
        <v>98</v>
      </c>
      <c r="B4" s="86"/>
      <c r="C4" s="86"/>
      <c r="D4" s="86"/>
      <c r="E4" s="86"/>
      <c r="F4" s="86"/>
    </row>
    <row r="5" spans="1:8" ht="15" customHeight="1" x14ac:dyDescent="0.3">
      <c r="A5" s="86"/>
      <c r="B5" s="86"/>
      <c r="C5" s="86"/>
      <c r="D5" s="86"/>
      <c r="E5" s="86"/>
      <c r="F5" s="86"/>
    </row>
    <row r="6" spans="1:8" ht="15" customHeight="1" x14ac:dyDescent="0.3">
      <c r="A6" s="86"/>
      <c r="B6" s="86"/>
      <c r="C6" s="86"/>
      <c r="D6" s="86"/>
      <c r="E6" s="86"/>
      <c r="F6" s="86"/>
    </row>
    <row r="7" spans="1:8" x14ac:dyDescent="0.3">
      <c r="A7" s="86"/>
      <c r="B7" s="86"/>
      <c r="C7" s="86"/>
      <c r="D7" s="86"/>
      <c r="E7" s="86"/>
      <c r="F7" s="86"/>
    </row>
    <row r="8" spans="1:8" ht="4.5" customHeight="1" x14ac:dyDescent="0.3"/>
    <row r="9" spans="1:8" ht="15" customHeight="1" x14ac:dyDescent="0.3">
      <c r="A9" s="78" t="s">
        <v>174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  <c r="H9" s="5"/>
    </row>
    <row r="10" spans="1:8" ht="15" customHeight="1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8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8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8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8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8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8" ht="15.75" customHeight="1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175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176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177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178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179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180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300-000000000000}"/>
    <hyperlink ref="F16:G16" location="'Week 8 Conversion'!A1" display="Go to Week 8" xr:uid="{00000000-0004-0000-0300-000001000000}"/>
    <hyperlink ref="F15:G15" location="'Week 7 Conversion'!A1" display="Go to Week 7" xr:uid="{00000000-0004-0000-0300-000002000000}"/>
    <hyperlink ref="F14:G14" location="'Week 6 Conversion'!A1" display="Go to Week 6" xr:uid="{00000000-0004-0000-0300-000003000000}"/>
    <hyperlink ref="F13:G13" location="'Week 5 Conversion'!A1" display="Go to Week 5" xr:uid="{00000000-0004-0000-0300-000004000000}"/>
    <hyperlink ref="F12:G12" location="'Week 4 Conversion'!A1" display="Go to Week 4" xr:uid="{00000000-0004-0000-0300-000005000000}"/>
    <hyperlink ref="F11:G11" location="'Week 2 Conversion'!A1" display="Go to Week 2" xr:uid="{00000000-0004-0000-0300-000006000000}"/>
    <hyperlink ref="F10:G10" location="'Week 1 Conversion'!A1" display="Go to Week 1" xr:uid="{00000000-0004-0000-03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59999389629810485"/>
    <pageSetUpPr fitToPage="1"/>
  </sheetPr>
  <dimension ref="A1:G70"/>
  <sheetViews>
    <sheetView showGridLines="0" showRowColHeaders="0" zoomScaleNormal="100" workbookViewId="0">
      <selection activeCell="F13" sqref="F13:G13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78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99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181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ht="15" customHeight="1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182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183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184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185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186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187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400-000000000000}"/>
    <hyperlink ref="F11:G11" location="'Week 2 Conversion'!A1" display="Go to Week 2" xr:uid="{00000000-0004-0000-0400-000001000000}"/>
    <hyperlink ref="F12:G12" location="'Week 3 Conversion'!A1" display="Go to Week 3" xr:uid="{00000000-0004-0000-0400-000002000000}"/>
    <hyperlink ref="F13:G13" location="'Week 5 Conversion'!A1" display="Go to Week 5" xr:uid="{00000000-0004-0000-0400-000003000000}"/>
    <hyperlink ref="F14:G14" location="'Week 6 Conversion'!A1" display="Go to Week 6" xr:uid="{00000000-0004-0000-0400-000004000000}"/>
    <hyperlink ref="F15:G15" location="'Week 7 Conversion'!A1" display="Go to Week 7" xr:uid="{00000000-0004-0000-0400-000005000000}"/>
    <hyperlink ref="F16:G16" location="'Week 8 Conversion'!A1" display="Go to Week 8" xr:uid="{00000000-0004-0000-0400-000006000000}"/>
    <hyperlink ref="F9:G9" location="CaptainsTracking!A1" display="Return to Weekly Log" xr:uid="{00000000-0004-0000-04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0.59999389629810485"/>
    <pageSetUpPr fitToPage="1"/>
  </sheetPr>
  <dimension ref="A1:G70"/>
  <sheetViews>
    <sheetView showGridLines="0" showRowColHeaders="0" zoomScaleNormal="100" workbookViewId="0">
      <selection activeCell="F14" sqref="F14:G14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79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93" t="s">
        <v>99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188</v>
      </c>
      <c r="B9" s="7" t="s">
        <v>0</v>
      </c>
      <c r="C9" s="29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189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190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191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192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193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194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500-000000000000}"/>
    <hyperlink ref="F11:G11" location="'Week 2 Conversion'!A1" display="Go to Week 2" xr:uid="{00000000-0004-0000-0500-000001000000}"/>
    <hyperlink ref="F12:G12" location="'Week 3 Conversion'!A1" display="Go to Week 3" xr:uid="{00000000-0004-0000-0500-000002000000}"/>
    <hyperlink ref="F13:G13" location="'Week 4 Conversion'!A1" display="Go to Week 4" xr:uid="{00000000-0004-0000-0500-000003000000}"/>
    <hyperlink ref="F14:G14" location="'Week 6 Conversion'!A1" display="Go to Week 6" xr:uid="{00000000-0004-0000-0500-000004000000}"/>
    <hyperlink ref="F15:G15" location="'Week 7 Conversion'!A1" display="Go to Week 7" xr:uid="{00000000-0004-0000-0500-000005000000}"/>
    <hyperlink ref="F16:G16" location="'Week 8 Conversion'!A1" display="Go to Week 8" xr:uid="{00000000-0004-0000-0500-000006000000}"/>
    <hyperlink ref="F9:G9" location="CaptainsTracking!A1" display="Return to Weekly Log" xr:uid="{00000000-0004-0000-05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  <pageSetUpPr fitToPage="1"/>
  </sheetPr>
  <dimension ref="A1:G70"/>
  <sheetViews>
    <sheetView showGridLines="0" showRowColHeaders="0" topLeftCell="A5" zoomScaleNormal="100" workbookViewId="0">
      <selection activeCell="F15" sqref="F15:G15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80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98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195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196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197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198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199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200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201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600-000000000000}"/>
    <hyperlink ref="F11:G11" location="'Week 2 Conversion'!A1" display="Go to Week 2" xr:uid="{00000000-0004-0000-0600-000001000000}"/>
    <hyperlink ref="F12:G12" location="'Week 3 Conversion'!A1" display="Go to Week 3" xr:uid="{00000000-0004-0000-0600-000002000000}"/>
    <hyperlink ref="F13:G13" location="'Week 4 Conversion'!A1" display="Go to Week 4" xr:uid="{00000000-0004-0000-0600-000003000000}"/>
    <hyperlink ref="F14:G14" location="'Week 5 Conversion'!A1" display="Go to Week 5" xr:uid="{00000000-0004-0000-0600-000004000000}"/>
    <hyperlink ref="F15:G15" location="'Week 7 Conversion'!A1" display="Go to Week 7" xr:uid="{00000000-0004-0000-0600-000005000000}"/>
    <hyperlink ref="F16:G16" location="'Week 8 Conversion'!A1" display="Go to Week 8" xr:uid="{00000000-0004-0000-0600-000006000000}"/>
    <hyperlink ref="F9:G9" location="CaptainsTracking!A1" display="Return to Weekly Log" xr:uid="{00000000-0004-0000-06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G70"/>
  <sheetViews>
    <sheetView showGridLines="0" showRowColHeaders="0" zoomScaleNormal="100" workbookViewId="0">
      <selection activeCell="F16" sqref="F16:G16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81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98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202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73</v>
      </c>
      <c r="G15" s="92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203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204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205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206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207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208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700-000000000000}"/>
    <hyperlink ref="F11:G11" location="'Week 2 Conversion'!A1" display="Go to Week 2" xr:uid="{00000000-0004-0000-0700-000001000000}"/>
    <hyperlink ref="F12:G12" location="'Week 3 Conversion'!A1" display="Go to Week 3" xr:uid="{00000000-0004-0000-0700-000002000000}"/>
    <hyperlink ref="F13:G13" location="'Week 4 Conversion'!A1" display="Go to Week 4" xr:uid="{00000000-0004-0000-0700-000003000000}"/>
    <hyperlink ref="F14:G14" location="'Week 5 Conversion'!A1" display="Go to Week 5" xr:uid="{00000000-0004-0000-0700-000004000000}"/>
    <hyperlink ref="F15:G15" location="'Week 6 Conversion'!A1" display="Go to Week 6" xr:uid="{00000000-0004-0000-0700-000005000000}"/>
    <hyperlink ref="F16:G16" location="'Week 8 Conversion'!A1" display="Go to Week 8" xr:uid="{00000000-0004-0000-0700-000006000000}"/>
    <hyperlink ref="F9:G9" location="CaptainsTracking!A1" display="Return to Weekly Log" xr:uid="{00000000-0004-0000-07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3" tint="0.39997558519241921"/>
    <pageSetUpPr fitToPage="1"/>
  </sheetPr>
  <dimension ref="A1:G70"/>
  <sheetViews>
    <sheetView showGridLines="0" showRowColHeaders="0" zoomScaleNormal="100" workbookViewId="0">
      <selection activeCell="F9" sqref="F9:G9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82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93" t="s">
        <v>99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209</v>
      </c>
      <c r="B9" s="7" t="s">
        <v>0</v>
      </c>
      <c r="C9" s="7" t="s">
        <v>1</v>
      </c>
      <c r="D9" s="7" t="s">
        <v>31</v>
      </c>
      <c r="E9" s="8" t="s">
        <v>30</v>
      </c>
      <c r="F9" s="94" t="s">
        <v>68</v>
      </c>
      <c r="G9" s="95"/>
    </row>
    <row r="10" spans="1:7" x14ac:dyDescent="0.3">
      <c r="A10" s="79"/>
      <c r="B10" s="6" t="s">
        <v>33</v>
      </c>
      <c r="C10" s="81"/>
      <c r="D10" s="81"/>
      <c r="E10" s="34"/>
      <c r="F10" s="94" t="s">
        <v>76</v>
      </c>
      <c r="G10" s="95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94" t="s">
        <v>69</v>
      </c>
      <c r="G11" s="95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94" t="s">
        <v>70</v>
      </c>
      <c r="G12" s="95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94" t="s">
        <v>71</v>
      </c>
      <c r="G13" s="95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94" t="s">
        <v>72</v>
      </c>
      <c r="G14" s="95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94" t="s">
        <v>73</v>
      </c>
      <c r="G15" s="95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94" t="s">
        <v>74</v>
      </c>
      <c r="G16" s="95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210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211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212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213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214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215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800-000000000000}"/>
    <hyperlink ref="F11:G11" location="'Week 2 Conversion'!A1" display="Go to Week 2" xr:uid="{00000000-0004-0000-0800-000001000000}"/>
    <hyperlink ref="F12:G12" location="'Week 3 Conversion'!A1" display="Go to Week 3" xr:uid="{00000000-0004-0000-0800-000002000000}"/>
    <hyperlink ref="F13:G13" location="'Week 4 Conversion'!A1" display="Go to Week 4" xr:uid="{00000000-0004-0000-0800-000003000000}"/>
    <hyperlink ref="F14:G14" location="'Week 6 Conversion'!A1" display="Go to Week 5" xr:uid="{00000000-0004-0000-0800-000004000000}"/>
    <hyperlink ref="F15:G15" location="'Week 6 Conversion'!A1" display="Go to Week 6" xr:uid="{00000000-0004-0000-0800-000005000000}"/>
    <hyperlink ref="F16:G16" location="'Week 7 Conversion'!A1" display="Go to Week 7" xr:uid="{00000000-0004-0000-0800-000006000000}"/>
    <hyperlink ref="F9:G9" location="CaptainsTracking!A1" display="Return to Weekly Log" xr:uid="{00000000-0004-0000-08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b0cfd-7818-4870-9e1b-af7214713535">
      <Terms xmlns="http://schemas.microsoft.com/office/infopath/2007/PartnerControls"/>
    </lcf76f155ced4ddcb4097134ff3c332f>
    <TaxCatchAll xmlns="be4bdf9a-6ce4-4d3e-94c5-928f6a039d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CD8CB942D8940AA52FA02A6507929" ma:contentTypeVersion="13" ma:contentTypeDescription="Create a new document." ma:contentTypeScope="" ma:versionID="e2fa4225770f3832e4b58a92d501821f">
  <xsd:schema xmlns:xsd="http://www.w3.org/2001/XMLSchema" xmlns:xs="http://www.w3.org/2001/XMLSchema" xmlns:p="http://schemas.microsoft.com/office/2006/metadata/properties" xmlns:ns2="28eb0cfd-7818-4870-9e1b-af7214713535" xmlns:ns3="be4bdf9a-6ce4-4d3e-94c5-928f6a039da6" targetNamespace="http://schemas.microsoft.com/office/2006/metadata/properties" ma:root="true" ma:fieldsID="5270708cf2847fe947c9148db200e3cd" ns2:_="" ns3:_="">
    <xsd:import namespace="28eb0cfd-7818-4870-9e1b-af7214713535"/>
    <xsd:import namespace="be4bdf9a-6ce4-4d3e-94c5-928f6a039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b0cfd-7818-4870-9e1b-af7214713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bdf9a-6ce4-4d3e-94c5-928f6a039da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6ac4d0-70f8-420e-9c6a-fb7395542e08}" ma:internalName="TaxCatchAll" ma:showField="CatchAllData" ma:web="be4bdf9a-6ce4-4d3e-94c5-928f6a039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98138B-9886-4202-8A67-4D9405AB7F6D}">
  <ds:schemaRefs>
    <ds:schemaRef ds:uri="http://schemas.microsoft.com/office/2006/metadata/properties"/>
    <ds:schemaRef ds:uri="http://schemas.microsoft.com/office/infopath/2007/PartnerControls"/>
    <ds:schemaRef ds:uri="28eb0cfd-7818-4870-9e1b-af7214713535"/>
    <ds:schemaRef ds:uri="be4bdf9a-6ce4-4d3e-94c5-928f6a039da6"/>
  </ds:schemaRefs>
</ds:datastoreItem>
</file>

<file path=customXml/itemProps2.xml><?xml version="1.0" encoding="utf-8"?>
<ds:datastoreItem xmlns:ds="http://schemas.openxmlformats.org/officeDocument/2006/customXml" ds:itemID="{6E6D3E41-2D50-4844-B53C-8B59CB9759D5}"/>
</file>

<file path=customXml/itemProps3.xml><?xml version="1.0" encoding="utf-8"?>
<ds:datastoreItem xmlns:ds="http://schemas.openxmlformats.org/officeDocument/2006/customXml" ds:itemID="{B3EB9494-A067-47D5-AF8D-54FE3D4977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CaptainsTracking</vt:lpstr>
      <vt:lpstr>Week 1 Conversion</vt:lpstr>
      <vt:lpstr>Week 2 Conversion</vt:lpstr>
      <vt:lpstr>Week 3 Conversion</vt:lpstr>
      <vt:lpstr>Week 4 Conversion</vt:lpstr>
      <vt:lpstr>Week 5 Conversion</vt:lpstr>
      <vt:lpstr>Week 6 Conversion</vt:lpstr>
      <vt:lpstr>Week 7 Conversion</vt:lpstr>
      <vt:lpstr>Week 8 Conversion</vt:lpstr>
      <vt:lpstr>Chart</vt:lpstr>
      <vt:lpstr>CaptainsTracking!Print_Area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Rouse, Kara F</cp:lastModifiedBy>
  <cp:lastPrinted>2016-09-28T18:03:21Z</cp:lastPrinted>
  <dcterms:created xsi:type="dcterms:W3CDTF">2016-08-10T12:35:19Z</dcterms:created>
  <dcterms:modified xsi:type="dcterms:W3CDTF">2026-02-03T21:21:22Z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0x010100C50CD8CB942D8940AA52FA02A6507929</vt:lpwstr>
  </property>
  <property fmtid="{D5CDD505-2E9C-101B-9397-08002B2CF9AE}" pid="3" name="MediaServiceImageTags">
    <vt:lpwstr/>
  </property>
</Properties>
</file>