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9226"/>
  <workbookPr codeName="ThisWorkbook"/>
  <mc:AlternateContent xmlns:mc="http://schemas.openxmlformats.org/markup-compatibility/2006">
    <mc:Choice Requires="x15">
      <x15ac:absPath xmlns:x15ac="http://schemas.microsoft.com/office/spreadsheetml/2010/11/ac" url="C:\Users\klgreene\Desktop\Forms\"/>
    </mc:Choice>
  </mc:AlternateContent>
  <xr:revisionPtr revIDLastSave="0" documentId="8_{361E4237-B5E6-418C-9DF1-F38EF84218FC}" xr6:coauthVersionLast="32" xr6:coauthVersionMax="32" xr10:uidLastSave="{00000000-0000-0000-0000-000000000000}"/>
  <bookViews>
    <workbookView xWindow="0" yWindow="0" windowWidth="28800" windowHeight="17205"/>
  </bookViews>
  <sheets>
    <sheet name="Pay Request" sheetId="1" r:id="rId1"/>
    <sheet name="Job Aid" sheetId="3" r:id="rId2"/>
    <sheet name="Personnel Areas" sheetId="2" state="hidden" r:id="rId3"/>
  </sheets>
  <definedNames>
    <definedName name="ACT">'Pay Request'!$I$6</definedName>
    <definedName name="ACTSAL">'Pay Request'!$N$6</definedName>
    <definedName name="AF">'Pay Request'!$P$39</definedName>
    <definedName name="Age">'Pay Request'!$G$7</definedName>
    <definedName name="AGENCY">'Pay Request'!$D$1</definedName>
    <definedName name="ANNSAL">'Pay Request'!$D$5</definedName>
    <definedName name="ASM">'Pay Request'!$H$5</definedName>
    <definedName name="ASOF">'Pay Request'!$O$7</definedName>
    <definedName name="CLASS">'Pay Request'!$J$14</definedName>
    <definedName name="CSM">'Pay Request'!$F$35</definedName>
    <definedName name="DIV">'Pay Request'!$M$1</definedName>
    <definedName name="Division">'Pay Request'!$M$1</definedName>
    <definedName name="DOB">'Pay Request'!$D$7</definedName>
    <definedName name="NAME">'Pay Request'!$D$3</definedName>
    <definedName name="NOTIFY">'Pay Request'!#REF!</definedName>
    <definedName name="ORGNAME">'Pay Request'!$J$15</definedName>
    <definedName name="ORGNO">'Pay Request'!$D$15</definedName>
    <definedName name="PERNR">'Pay Request'!$O$3</definedName>
    <definedName name="POSITNO">'Pay Request'!$D$14</definedName>
    <definedName name="PRESAL">'Pay Request'!$D$6</definedName>
    <definedName name="_xlnm.Print_Area" localSheetId="0">'Pay Request'!$A$1:$Q$84</definedName>
    <definedName name="PROMO">'Pay Request'!$O$5</definedName>
    <definedName name="PROMOTION">'Pay Request'!$O$5</definedName>
    <definedName name="PROMSAL">'Pay Request'!$O$5</definedName>
    <definedName name="RIFDate">'Pay Request'!$D$4</definedName>
    <definedName name="Salary">'Pay Request'!$J$16</definedName>
    <definedName name="Sev">'Pay Request'!$H$41</definedName>
    <definedName name="SF">'Pay Request'!$E$36</definedName>
    <definedName name="SS">'Pay Request'!$E$33</definedName>
    <definedName name="SVC">'Pay Request'!$L$7</definedName>
    <definedName name="SVCMO">'Pay Request'!$L$7</definedName>
  </definedNames>
  <calcPr calcId="179017" calcMode="manual"/>
</workbook>
</file>

<file path=xl/calcChain.xml><?xml version="1.0" encoding="utf-8"?>
<calcChain xmlns="http://schemas.openxmlformats.org/spreadsheetml/2006/main">
  <c r="M55" i="1" l="1"/>
  <c r="D55" i="1"/>
  <c r="G7" i="1"/>
  <c r="O41" i="1"/>
  <c r="D54" i="1"/>
  <c r="M53" i="1"/>
  <c r="D53" i="1"/>
  <c r="M52" i="1"/>
  <c r="D52" i="1"/>
  <c r="D38" i="1"/>
  <c r="H35" i="1"/>
  <c r="F35" i="1"/>
  <c r="J44" i="1"/>
  <c r="L26" i="1"/>
  <c r="E33" i="1"/>
  <c r="G31" i="1"/>
  <c r="E31" i="1"/>
  <c r="H32" i="1"/>
  <c r="E32" i="1"/>
  <c r="E29" i="1"/>
  <c r="E28" i="1"/>
  <c r="M28" i="1"/>
  <c r="O67" i="1"/>
  <c r="E36" i="1"/>
  <c r="E39" i="1"/>
  <c r="H41" i="1"/>
  <c r="M54" i="1" s="1"/>
  <c r="H42" i="1"/>
  <c r="H39" i="1" l="1"/>
  <c r="P39" i="1"/>
  <c r="G39" i="1"/>
  <c r="F39" i="1"/>
</calcChain>
</file>

<file path=xl/sharedStrings.xml><?xml version="1.0" encoding="utf-8"?>
<sst xmlns="http://schemas.openxmlformats.org/spreadsheetml/2006/main" count="481" uniqueCount="211">
  <si>
    <t>Employee Information</t>
  </si>
  <si>
    <t>Employee Name</t>
  </si>
  <si>
    <t>Agency/University</t>
  </si>
  <si>
    <t>Division</t>
  </si>
  <si>
    <t>RIF Sep. Date</t>
  </si>
  <si>
    <t>Date Notified</t>
  </si>
  <si>
    <t>Personnel #</t>
  </si>
  <si>
    <t>Position Information</t>
  </si>
  <si>
    <t>Position Number</t>
  </si>
  <si>
    <t>Classification Title</t>
  </si>
  <si>
    <t>Grade/Band Level</t>
  </si>
  <si>
    <t>Acting Pay</t>
  </si>
  <si>
    <t>Acting Pay Salary</t>
  </si>
  <si>
    <t>Previous Salary</t>
  </si>
  <si>
    <t>Annual  Salary</t>
  </si>
  <si>
    <t>Promoted within twelve months</t>
  </si>
  <si>
    <t>Budgeted Salary</t>
  </si>
  <si>
    <t>Position will be abolished</t>
  </si>
  <si>
    <t>If position is not being abolished, please explain how "economies of the State Budget" are being achieved:</t>
  </si>
  <si>
    <t>Discontinued Service Retirement (DSR)</t>
  </si>
  <si>
    <t>Is Employee Eligible for DSR</t>
  </si>
  <si>
    <t>Cost of DSR</t>
  </si>
  <si>
    <t>Calculation Attached</t>
  </si>
  <si>
    <t>Severance Calculation</t>
  </si>
  <si>
    <t>Employee Number</t>
  </si>
  <si>
    <t>Date of RIF Separation</t>
  </si>
  <si>
    <t>Org Unit #</t>
  </si>
  <si>
    <t>Org Unit Name</t>
  </si>
  <si>
    <t>Personnel Area</t>
  </si>
  <si>
    <t>Employee Salary</t>
  </si>
  <si>
    <t>Current Service Months</t>
  </si>
  <si>
    <t>As of</t>
  </si>
  <si>
    <t>Service Factor</t>
  </si>
  <si>
    <t>Date of Birth</t>
  </si>
  <si>
    <t xml:space="preserve">Age Factor </t>
  </si>
  <si>
    <t>Total Severance pay</t>
  </si>
  <si>
    <t>Distributed Over</t>
  </si>
  <si>
    <t>Months</t>
  </si>
  <si>
    <t>Per Month</t>
  </si>
  <si>
    <t>(Based on</t>
  </si>
  <si>
    <t>Years of Service)</t>
  </si>
  <si>
    <t>University System</t>
  </si>
  <si>
    <t>NC01</t>
  </si>
  <si>
    <t>Wildlife Resources Commission</t>
  </si>
  <si>
    <t xml:space="preserve">NC Wildlife Resources Commission </t>
  </si>
  <si>
    <t>NC02</t>
  </si>
  <si>
    <t>Transportation</t>
  </si>
  <si>
    <t>Department of Transportation</t>
  </si>
  <si>
    <t>State Treasurer</t>
  </si>
  <si>
    <t>NC State Treasurer</t>
  </si>
  <si>
    <t>Z101</t>
  </si>
  <si>
    <t>State Human Resources</t>
  </si>
  <si>
    <t>Office of State Human Resources</t>
  </si>
  <si>
    <t>State Controller</t>
  </si>
  <si>
    <t xml:space="preserve">Office of State Controller </t>
  </si>
  <si>
    <t>State Budget &amp; Management</t>
  </si>
  <si>
    <t>Office of State Budget &amp; Management</t>
  </si>
  <si>
    <t>State Auditor</t>
  </si>
  <si>
    <t>NC State Auditor</t>
  </si>
  <si>
    <t>Secretary of State</t>
  </si>
  <si>
    <t>NC Secretary of State</t>
  </si>
  <si>
    <t>School of Science &amp; Math</t>
  </si>
  <si>
    <t>NC School of Science &amp; Math</t>
  </si>
  <si>
    <t>Revenue</t>
  </si>
  <si>
    <t>Department of Revenue</t>
  </si>
  <si>
    <t>Public Safety</t>
  </si>
  <si>
    <t>Department of Public Safety</t>
  </si>
  <si>
    <t>Public Instruction</t>
  </si>
  <si>
    <t>Department of Instruction</t>
  </si>
  <si>
    <t>Natural and Cultural Resources</t>
  </si>
  <si>
    <t>Department of Natural and Cultural Resources</t>
  </si>
  <si>
    <t>Labor</t>
  </si>
  <si>
    <t>Department of Labor</t>
  </si>
  <si>
    <t>Justice</t>
  </si>
  <si>
    <t>Department of Justice</t>
  </si>
  <si>
    <t>Judicial Branch</t>
  </si>
  <si>
    <t>NC Judicial Brance</t>
  </si>
  <si>
    <t>Insurance</t>
  </si>
  <si>
    <t>Department of Insurance</t>
  </si>
  <si>
    <t>Information Technology</t>
  </si>
  <si>
    <t>Department of Information Technology</t>
  </si>
  <si>
    <t>Health Human Services</t>
  </si>
  <si>
    <t>Department of Health and Human Services</t>
  </si>
  <si>
    <t>Governor's Office</t>
  </si>
  <si>
    <t>Environmental Quality</t>
  </si>
  <si>
    <t>Department of Environmental Quality</t>
  </si>
  <si>
    <t>B025</t>
  </si>
  <si>
    <t>Elections</t>
  </si>
  <si>
    <t>Board of Elections</t>
  </si>
  <si>
    <t>Education Lottery</t>
  </si>
  <si>
    <t>NC Education Lottery</t>
  </si>
  <si>
    <t>Carolina Community Colleges</t>
  </si>
  <si>
    <t>North Carolina Community Colleges</t>
  </si>
  <si>
    <t>Commerce</t>
  </si>
  <si>
    <t>Department of Commerce</t>
  </si>
  <si>
    <t>Agriculture Consumer Services</t>
  </si>
  <si>
    <t>Department of Agriculture</t>
  </si>
  <si>
    <t>Administrative Hearings</t>
  </si>
  <si>
    <t>Office of Administrative Hearings</t>
  </si>
  <si>
    <t>Administration</t>
  </si>
  <si>
    <t>Department of Administration</t>
  </si>
  <si>
    <t>CoCd</t>
  </si>
  <si>
    <t>PA</t>
  </si>
  <si>
    <t>Personnel Area Text</t>
  </si>
  <si>
    <t>Agency</t>
  </si>
  <si>
    <t>Agency/University Contact Information</t>
  </si>
  <si>
    <t>Title</t>
  </si>
  <si>
    <t>Name</t>
  </si>
  <si>
    <t>Email</t>
  </si>
  <si>
    <t>Phone</t>
  </si>
  <si>
    <t>Budget Information</t>
  </si>
  <si>
    <t>Request Type</t>
  </si>
  <si>
    <t>RIF Sep Date</t>
  </si>
  <si>
    <t>Personnel No.</t>
  </si>
  <si>
    <t>Severance Salary</t>
  </si>
  <si>
    <t>Position Title</t>
  </si>
  <si>
    <t>Budge Code</t>
  </si>
  <si>
    <t>Fund Code</t>
  </si>
  <si>
    <t>Account</t>
  </si>
  <si>
    <t>Source of Funds</t>
  </si>
  <si>
    <t>Total Salary</t>
  </si>
  <si>
    <t>Agency/University Budget office has confirmed funds are available and budgeted to pay severance from the same source of funds as the position being funded.</t>
  </si>
  <si>
    <t>Budget Office Contact Information</t>
  </si>
  <si>
    <t>Date</t>
  </si>
  <si>
    <t>OSBM Analyst</t>
  </si>
  <si>
    <t>Office of State Budget Management</t>
  </si>
  <si>
    <t>Service Months</t>
  </si>
  <si>
    <t xml:space="preserve"> The following  Severance Salary Calculation is based on the employee's</t>
  </si>
  <si>
    <t>Age</t>
  </si>
  <si>
    <t>The RIF Severance/DSR Pay Request Job aid will assist you in completing all the necessary fields to complete the request for severance or DSR.</t>
  </si>
  <si>
    <t>Field</t>
  </si>
  <si>
    <t>Description</t>
  </si>
  <si>
    <t>Field Type</t>
  </si>
  <si>
    <t>Required</t>
  </si>
  <si>
    <t>Please choose your agency or university from the list.</t>
  </si>
  <si>
    <t>Dropdown List</t>
  </si>
  <si>
    <t>Y</t>
  </si>
  <si>
    <t>Enter the divistion within your agecy</t>
  </si>
  <si>
    <t>Data Entry</t>
  </si>
  <si>
    <t>N</t>
  </si>
  <si>
    <t>Enter the employee's full name</t>
  </si>
  <si>
    <t>Enter the employee's BEACON Identification number</t>
  </si>
  <si>
    <t>RIF Date</t>
  </si>
  <si>
    <t>Enter the effective date of the employee's RIF</t>
  </si>
  <si>
    <t xml:space="preserve">Enter the date the agency notified the employee in writing that they will be RIFd </t>
  </si>
  <si>
    <t>Annual Salary</t>
  </si>
  <si>
    <t>Enter the employee's current annual salary.  This salary does not include any temporary acting pay.</t>
  </si>
  <si>
    <t>Please review the employee's actions and reasons in BEACON and verify that the employee has not received a promotion within the last twelve months.</t>
  </si>
  <si>
    <t>Dropdown Yes/No</t>
  </si>
  <si>
    <t>Enter the salary of the employee prior to receiving last promotion if the promotion was within 12 month.</t>
  </si>
  <si>
    <t>Indicate whether the employee has a current Acting Pay action.</t>
  </si>
  <si>
    <t>Provide the employee's Date of Birth</t>
  </si>
  <si>
    <t>This is a calculated field that will automtically populate once you enter the employee's Date of Birth</t>
  </si>
  <si>
    <t>Locked</t>
  </si>
  <si>
    <t>N/A</t>
  </si>
  <si>
    <t>Enter the number of months the employee has been a state employee</t>
  </si>
  <si>
    <t>Enter the date you verified the employee's information.  This date should be within the week you make the request to ensure we are using the most recent data to determine employee's eligible salary.</t>
  </si>
  <si>
    <t>Enter the employees position nummber</t>
  </si>
  <si>
    <t>Enter the employee's classification Title</t>
  </si>
  <si>
    <t>Enter the position org unit</t>
  </si>
  <si>
    <t>org Unit Name</t>
  </si>
  <si>
    <t>Enter the org unit name.</t>
  </si>
  <si>
    <t>Enter the Grade or band level of the position the RIF employee is  in.</t>
  </si>
  <si>
    <t>What is the current Budgeted salary of the position</t>
  </si>
  <si>
    <t>Please indicate if this position will be abolished.</t>
  </si>
  <si>
    <t>Eligible for DSR</t>
  </si>
  <si>
    <t>Indicate whether the employee is eligible for DSR even if the agency will not pay DSR.</t>
  </si>
  <si>
    <t>Agency Paying DSR</t>
  </si>
  <si>
    <t>Indicate if the agency will pay DSR</t>
  </si>
  <si>
    <t>If agency will pay DSR please indicate it with a yes/no answer.</t>
  </si>
  <si>
    <t>Have you attached the DSR calculation provided by the retirement system.</t>
  </si>
  <si>
    <t>This field will autopopulate</t>
  </si>
  <si>
    <t>Auto Populated</t>
  </si>
  <si>
    <t>Age Factor</t>
  </si>
  <si>
    <t>Total Severance Pay</t>
  </si>
  <si>
    <t>Distributed over</t>
  </si>
  <si>
    <t>Per Months</t>
  </si>
  <si>
    <t xml:space="preserve">Based on </t>
  </si>
  <si>
    <t>Please enter the name of the person OSHR should contact with questions regarding the RIF request.</t>
  </si>
  <si>
    <t>Please enter the title of the person OSHR should contact with questions regarding the RIF request.</t>
  </si>
  <si>
    <t xml:space="preserve">Email </t>
  </si>
  <si>
    <t>Please enter the email address of the person OSHR should contact with questions regarding the RIF request.</t>
  </si>
  <si>
    <t>Please enter the phone number of the person OSHR should contact with questions regarding the RIF request.</t>
  </si>
  <si>
    <t xml:space="preserve">Please provide the  reason for Reduction In Force below: </t>
  </si>
  <si>
    <r>
      <t>THIS SECTION MUST BE COMPLETED IF THE EMPLOYEE IS ELIGIBLE FOR DSR</t>
    </r>
    <r>
      <rPr>
        <sz val="6"/>
        <color indexed="8"/>
        <rFont val="Calibri"/>
        <family val="2"/>
      </rPr>
      <t xml:space="preserve"> (PLEASE ENSURE CALCULATION FROM RETIREMENT SYSTEM IS ATTACHED)</t>
    </r>
  </si>
  <si>
    <t>Sex</t>
  </si>
  <si>
    <t>Race</t>
  </si>
  <si>
    <t>FTE</t>
  </si>
  <si>
    <t>Company Code</t>
  </si>
  <si>
    <t>XXXX</t>
  </si>
  <si>
    <t>Appalachian State University</t>
  </si>
  <si>
    <t>East Carolina University</t>
  </si>
  <si>
    <t>Elizabeth City University</t>
  </si>
  <si>
    <t>Fayetteville State University</t>
  </si>
  <si>
    <t>NC School of Science and Mathematics</t>
  </si>
  <si>
    <t>North Carolina A&amp;T University</t>
  </si>
  <si>
    <t>North Carolina Central University</t>
  </si>
  <si>
    <t>North Carolina State University</t>
  </si>
  <si>
    <t>UNC Asheville</t>
  </si>
  <si>
    <t>UNC-Chapel Hill</t>
  </si>
  <si>
    <t>UNC Charlotte</t>
  </si>
  <si>
    <t>UNC General Administration</t>
  </si>
  <si>
    <t>UNC Greensboro</t>
  </si>
  <si>
    <t>UNC Pembroke</t>
  </si>
  <si>
    <t>UNC Wilmington</t>
  </si>
  <si>
    <t>UNC School of the Arts</t>
  </si>
  <si>
    <t>Western Carolina</t>
  </si>
  <si>
    <t>Winston-Salem State University</t>
  </si>
  <si>
    <t>Budget Director</t>
  </si>
  <si>
    <t>Agency Budget Office Comments</t>
  </si>
  <si>
    <t>Annual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</si>
</sst>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164" formatCode="mm/dd/yyyy"/>
    <numFmt numFmtId="165" formatCode="&quot;$&quot;#,##0;[Red]&quot;$&quot;#,##0"/>
    <numFmt numFmtId="166" formatCode="00000000"/>
    <numFmt numFmtId="167" formatCode="0000"/>
    <numFmt numFmtId="168" formatCode="&quot;$&quot;#,##0.00;[Red]&quot;$&quot;#,##0.00"/>
    <numFmt numFmtId="169" formatCode="&quot;$&quot;#,##0.00"/>
  </numFmts>
  <fonts count="28" x14ac:knownFonts="1">
    <font>
      <sz val="11"/>
      <color theme="1"/>
      <name val="Calibri"/>
      <family val="2"/>
      <scheme val="minor"/>
    </font>
    <font>
      <sz val="6"/>
      <color indexed="8"/>
      <name val="Calibri"/>
      <family val="2"/>
    </font>
    <font>
      <sz val="8"/>
      <color indexed="8"/>
      <name val="Segoe UI"/>
      <family val="2"/>
    </font>
    <font>
      <sz val="11"/>
      <color theme="1"/>
      <name val="Calibri"/>
      <family val="2"/>
      <scheme val="minor"/>
    </font>
    <font>
      <b/>
      <sz val="11"/>
      <color theme="1"/>
      <name val="Calibri"/>
      <family val="2"/>
      <scheme val="minor"/>
    </font>
    <font>
      <sz val="12"/>
      <color theme="1"/>
      <name val="Arial Narrow"/>
      <family val="2"/>
    </font>
    <font>
      <b/>
      <sz val="12"/>
      <color theme="2"/>
      <name val="Calibri"/>
      <family val="2"/>
      <scheme val="minor"/>
    </font>
    <font>
      <sz val="12"/>
      <color theme="1"/>
      <name val="Arial"/>
      <family val="2"/>
    </font>
    <font>
      <sz val="12"/>
      <name val="Calibri"/>
      <family val="2"/>
      <scheme val="minor"/>
    </font>
    <font>
      <b/>
      <sz val="12"/>
      <name val="Calibri"/>
      <family val="2"/>
      <scheme val="minor"/>
    </font>
    <font>
      <sz val="14"/>
      <color theme="1"/>
      <name val="Calibri"/>
      <family val="2"/>
      <scheme val="minor"/>
    </font>
    <font>
      <sz val="12"/>
      <color theme="1"/>
      <name val="Calibri"/>
      <family val="2"/>
      <scheme val="minor"/>
    </font>
    <font>
      <i/>
      <sz val="11"/>
      <color theme="1"/>
      <name val="Arial Narrow"/>
      <family val="2"/>
    </font>
    <font>
      <sz val="9"/>
      <color theme="1"/>
      <name val="Arial Narrow"/>
      <family val="2"/>
    </font>
    <font>
      <b/>
      <sz val="9"/>
      <color theme="1"/>
      <name val="Arial Narrow"/>
      <family val="2"/>
    </font>
    <font>
      <sz val="11"/>
      <color theme="1"/>
      <name val="Arial Narrow"/>
      <family val="2"/>
    </font>
    <font>
      <sz val="8"/>
      <color theme="1"/>
      <name val="Arial Narrow"/>
      <family val="2"/>
    </font>
    <font>
      <sz val="14"/>
      <color theme="1"/>
      <name val="Arial Narrow"/>
      <family val="2"/>
    </font>
    <font>
      <sz val="11"/>
      <color theme="1" tint="4.9989318521683403E-2"/>
      <name val="Arial Narrow"/>
      <family val="2"/>
    </font>
    <font>
      <sz val="11"/>
      <color theme="0" tint="-0.14999847407452621"/>
      <name val="Arial Narrow"/>
      <family val="2"/>
    </font>
    <font>
      <sz val="10"/>
      <color theme="1"/>
      <name val="Calibri"/>
      <family val="2"/>
      <scheme val="minor"/>
    </font>
    <font>
      <b/>
      <sz val="10"/>
      <color theme="1"/>
      <name val="Arial Narrow"/>
      <family val="2"/>
    </font>
    <font>
      <b/>
      <sz val="8"/>
      <color theme="1"/>
      <name val="Arial Narrow"/>
      <family val="2"/>
    </font>
    <font>
      <b/>
      <sz val="11"/>
      <color theme="1"/>
      <name val="Arial Narrow"/>
      <family val="2"/>
    </font>
    <font>
      <b/>
      <sz val="12"/>
      <color theme="1"/>
      <name val="Calibri"/>
      <family val="2"/>
      <scheme val="minor"/>
    </font>
    <font>
      <sz val="10"/>
      <color theme="1"/>
      <name val="Arial Narrow"/>
      <family val="2"/>
    </font>
    <font>
      <sz val="8"/>
      <color theme="1"/>
      <name val="Calibri"/>
      <family val="2"/>
      <scheme val="minor"/>
    </font>
    <font>
      <b/>
      <sz val="16"/>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2" tint="-0.499984740745262"/>
        <bgColor indexed="64"/>
      </patternFill>
    </fill>
    <fill>
      <patternFill patternType="solid">
        <fgColor theme="2"/>
        <bgColor indexed="64"/>
      </patternFill>
    </fill>
    <fill>
      <patternFill patternType="solid">
        <fgColor theme="0" tint="-4.9989318521683403E-2"/>
        <bgColor indexed="64"/>
      </patternFill>
    </fill>
  </fills>
  <borders count="16">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4" fontId="3" fillId="0" borderId="0" applyFont="0" applyFill="0" applyBorder="0" applyAlignment="0" applyProtection="0"/>
  </cellStyleXfs>
  <cellXfs count="250">
    <xf numFmtId="0" fontId="0" fillId="0" borderId="0" xfId="0"/>
    <xf numFmtId="167" fontId="0" fillId="0" borderId="0" xfId="0" applyNumberFormat="1" applyAlignment="1">
      <alignment horizontal="right"/>
    </xf>
    <xf numFmtId="0" fontId="0" fillId="0" borderId="1" xfId="0" applyBorder="1"/>
    <xf numFmtId="0" fontId="0" fillId="0" borderId="2" xfId="0" applyBorder="1"/>
    <xf numFmtId="0" fontId="0" fillId="0" borderId="0" xfId="0" applyFill="1"/>
    <xf numFmtId="0" fontId="0" fillId="0" borderId="3" xfId="0" applyBorder="1"/>
    <xf numFmtId="0" fontId="4" fillId="0" borderId="3" xfId="0" applyFont="1" applyBorder="1"/>
    <xf numFmtId="167" fontId="4" fillId="0" borderId="3" xfId="0" applyNumberFormat="1" applyFont="1" applyBorder="1" applyAlignment="1">
      <alignment horizontal="right"/>
    </xf>
    <xf numFmtId="167" fontId="0" fillId="0" borderId="3" xfId="0" applyNumberFormat="1" applyBorder="1" applyAlignment="1">
      <alignment horizontal="right"/>
    </xf>
    <xf numFmtId="0" fontId="0" fillId="0" borderId="4" xfId="0" applyBorder="1" applyProtection="1"/>
    <xf numFmtId="0" fontId="0" fillId="0" borderId="0" xfId="0" applyBorder="1" applyProtection="1"/>
    <xf numFmtId="0" fontId="0" fillId="0" borderId="5" xfId="0" applyBorder="1" applyProtection="1"/>
    <xf numFmtId="0" fontId="0" fillId="2" borderId="6" xfId="0" applyFill="1" applyBorder="1" applyProtection="1"/>
    <xf numFmtId="0" fontId="0" fillId="2" borderId="7" xfId="0" applyFill="1" applyBorder="1" applyProtection="1"/>
    <xf numFmtId="2" fontId="5" fillId="2" borderId="7" xfId="0" applyNumberFormat="1" applyFont="1" applyFill="1" applyBorder="1" applyAlignment="1" applyProtection="1">
      <alignment horizontal="right"/>
    </xf>
    <xf numFmtId="0" fontId="0" fillId="2" borderId="7" xfId="0" applyFill="1" applyBorder="1" applyAlignment="1" applyProtection="1"/>
    <xf numFmtId="0" fontId="0" fillId="2" borderId="8" xfId="0" applyFill="1" applyBorder="1" applyProtection="1"/>
    <xf numFmtId="0" fontId="0" fillId="0" borderId="3" xfId="0" applyBorder="1" applyAlignment="1">
      <alignment horizontal="center" wrapText="1"/>
    </xf>
    <xf numFmtId="0" fontId="0" fillId="2" borderId="7" xfId="0" applyFill="1" applyBorder="1" applyAlignment="1" applyProtection="1">
      <alignment horizontal="left"/>
    </xf>
    <xf numFmtId="0" fontId="6" fillId="3" borderId="3" xfId="0" applyFont="1" applyFill="1" applyBorder="1" applyAlignment="1">
      <alignment horizontal="center"/>
    </xf>
    <xf numFmtId="0" fontId="6" fillId="3" borderId="3" xfId="0" applyFont="1" applyFill="1" applyBorder="1" applyAlignment="1">
      <alignment horizontal="center" wrapText="1"/>
    </xf>
    <xf numFmtId="0" fontId="7" fillId="0" borderId="0" xfId="0" applyFont="1" applyAlignment="1">
      <alignment vertical="top" wrapText="1"/>
    </xf>
    <xf numFmtId="0" fontId="6" fillId="3" borderId="3" xfId="0" applyFont="1" applyFill="1" applyBorder="1" applyAlignment="1">
      <alignment horizontal="center" wrapText="1"/>
    </xf>
    <xf numFmtId="0" fontId="8" fillId="0" borderId="3" xfId="0" applyFont="1" applyFill="1" applyBorder="1" applyAlignment="1">
      <alignment horizontal="left" wrapText="1"/>
    </xf>
    <xf numFmtId="0" fontId="0" fillId="0" borderId="3" xfId="0" applyBorder="1" applyAlignment="1">
      <alignment wrapText="1"/>
    </xf>
    <xf numFmtId="0" fontId="4" fillId="0" borderId="3" xfId="0" applyFont="1" applyBorder="1" applyAlignment="1">
      <alignment wrapText="1"/>
    </xf>
    <xf numFmtId="0" fontId="0" fillId="0" borderId="0" xfId="0" applyAlignment="1">
      <alignment wrapText="1"/>
    </xf>
    <xf numFmtId="0" fontId="9" fillId="0" borderId="3" xfId="0" applyFont="1" applyFill="1" applyBorder="1" applyAlignment="1">
      <alignment horizontal="left" wrapText="1"/>
    </xf>
    <xf numFmtId="0" fontId="8" fillId="0" borderId="3" xfId="0" applyFont="1" applyFill="1" applyBorder="1" applyAlignment="1">
      <alignment horizontal="center" wrapText="1"/>
    </xf>
    <xf numFmtId="0" fontId="10" fillId="0" borderId="0" xfId="0" applyFont="1" applyAlignment="1">
      <alignment vertical="center"/>
    </xf>
    <xf numFmtId="0" fontId="11" fillId="0" borderId="0" xfId="0" applyFont="1"/>
    <xf numFmtId="0" fontId="12" fillId="2" borderId="3" xfId="0" applyFont="1" applyFill="1" applyBorder="1" applyAlignment="1" applyProtection="1">
      <alignment horizontal="center"/>
    </xf>
    <xf numFmtId="0" fontId="12" fillId="2" borderId="3" xfId="0" applyFont="1" applyFill="1" applyBorder="1" applyProtection="1"/>
    <xf numFmtId="0" fontId="13" fillId="2" borderId="0" xfId="0" applyFont="1" applyFill="1" applyBorder="1" applyProtection="1"/>
    <xf numFmtId="0" fontId="13" fillId="2" borderId="0" xfId="0" applyFont="1" applyFill="1" applyBorder="1" applyAlignment="1" applyProtection="1"/>
    <xf numFmtId="0" fontId="13" fillId="2" borderId="6" xfId="0" applyFont="1" applyFill="1" applyBorder="1" applyAlignment="1" applyProtection="1">
      <alignment horizontal="right"/>
    </xf>
    <xf numFmtId="0" fontId="0" fillId="0" borderId="3" xfId="0" applyBorder="1" applyAlignment="1" applyProtection="1">
      <protection locked="0"/>
    </xf>
    <xf numFmtId="0" fontId="14" fillId="4" borderId="3" xfId="0" applyFont="1" applyFill="1" applyBorder="1" applyAlignment="1">
      <alignment horizontal="center" vertical="center"/>
    </xf>
    <xf numFmtId="0" fontId="13" fillId="0" borderId="0" xfId="0" applyFont="1"/>
    <xf numFmtId="0" fontId="15" fillId="0" borderId="4" xfId="0" applyFont="1" applyBorder="1" applyProtection="1"/>
    <xf numFmtId="14" fontId="15" fillId="5" borderId="0" xfId="0" applyNumberFormat="1" applyFont="1" applyFill="1" applyBorder="1" applyAlignment="1" applyProtection="1"/>
    <xf numFmtId="0" fontId="15" fillId="5" borderId="5" xfId="0" applyFont="1" applyFill="1" applyBorder="1" applyProtection="1"/>
    <xf numFmtId="0" fontId="15" fillId="0" borderId="0" xfId="0" applyFont="1"/>
    <xf numFmtId="0" fontId="15" fillId="5" borderId="4" xfId="0" applyFont="1" applyFill="1" applyBorder="1" applyProtection="1"/>
    <xf numFmtId="0" fontId="15" fillId="5" borderId="0" xfId="0" applyFont="1" applyFill="1" applyBorder="1" applyProtection="1"/>
    <xf numFmtId="0" fontId="16" fillId="0" borderId="0" xfId="0" applyFont="1"/>
    <xf numFmtId="0" fontId="15" fillId="2" borderId="4" xfId="0" applyFont="1" applyFill="1" applyBorder="1" applyProtection="1"/>
    <xf numFmtId="0" fontId="17" fillId="0" borderId="0" xfId="0" applyFont="1" applyAlignment="1">
      <alignment vertical="center"/>
    </xf>
    <xf numFmtId="0" fontId="12" fillId="2" borderId="0" xfId="0" applyFont="1" applyFill="1" applyBorder="1" applyProtection="1"/>
    <xf numFmtId="0" fontId="12" fillId="2" borderId="5" xfId="0" applyFont="1" applyFill="1" applyBorder="1" applyProtection="1"/>
    <xf numFmtId="0" fontId="15" fillId="2" borderId="0" xfId="0" applyFont="1" applyFill="1" applyBorder="1" applyProtection="1"/>
    <xf numFmtId="0" fontId="15" fillId="2" borderId="5" xfId="0" applyFont="1" applyFill="1" applyBorder="1" applyProtection="1"/>
    <xf numFmtId="0" fontId="18" fillId="2" borderId="0" xfId="0" applyFont="1" applyFill="1" applyBorder="1" applyProtection="1"/>
    <xf numFmtId="165" fontId="15" fillId="2" borderId="1" xfId="0" applyNumberFormat="1" applyFont="1" applyFill="1" applyBorder="1" applyAlignment="1" applyProtection="1"/>
    <xf numFmtId="0" fontId="15" fillId="2" borderId="0" xfId="0" applyFont="1" applyFill="1" applyProtection="1"/>
    <xf numFmtId="0" fontId="19" fillId="2" borderId="0" xfId="0" applyFont="1" applyFill="1" applyBorder="1" applyProtection="1">
      <protection hidden="1"/>
    </xf>
    <xf numFmtId="0" fontId="0" fillId="0" borderId="0" xfId="0" applyFont="1"/>
    <xf numFmtId="0" fontId="15" fillId="0" borderId="3" xfId="0" applyFont="1" applyBorder="1" applyAlignment="1" applyProtection="1">
      <alignment vertical="center"/>
      <protection locked="0"/>
    </xf>
    <xf numFmtId="0" fontId="20" fillId="0" borderId="0" xfId="0" applyFont="1" applyAlignment="1">
      <alignment vertical="center"/>
    </xf>
    <xf numFmtId="0" fontId="21" fillId="0" borderId="3" xfId="0" applyFont="1" applyBorder="1" applyAlignment="1" applyProtection="1">
      <alignment vertical="center"/>
    </xf>
    <xf numFmtId="0" fontId="21" fillId="0" borderId="3" xfId="0" applyFont="1" applyBorder="1" applyAlignment="1" applyProtection="1">
      <alignment horizontal="center" vertical="center"/>
    </xf>
    <xf numFmtId="164" fontId="21" fillId="0" borderId="3" xfId="1" applyNumberFormat="1" applyFont="1" applyBorder="1" applyAlignment="1" applyProtection="1">
      <alignment horizontal="center" vertical="center"/>
    </xf>
    <xf numFmtId="0" fontId="15" fillId="0" borderId="3" xfId="0" applyFont="1" applyBorder="1" applyAlignment="1" applyProtection="1">
      <alignment horizontal="left" vertical="center"/>
      <protection locked="0"/>
    </xf>
    <xf numFmtId="0" fontId="0" fillId="0" borderId="9" xfId="0" applyBorder="1" applyAlignment="1"/>
    <xf numFmtId="167" fontId="12" fillId="2" borderId="10" xfId="0" applyNumberFormat="1" applyFont="1" applyFill="1" applyBorder="1" applyAlignment="1" applyProtection="1">
      <alignment horizontal="left"/>
    </xf>
    <xf numFmtId="167" fontId="12" fillId="2" borderId="11" xfId="0" applyNumberFormat="1" applyFont="1" applyFill="1" applyBorder="1" applyAlignment="1" applyProtection="1">
      <alignment horizontal="left"/>
    </xf>
    <xf numFmtId="0" fontId="12" fillId="2" borderId="10" xfId="0" applyFont="1" applyFill="1" applyBorder="1" applyAlignment="1" applyProtection="1">
      <alignment horizontal="left"/>
    </xf>
    <xf numFmtId="0" fontId="12" fillId="2" borderId="9" xfId="0" applyFont="1" applyFill="1" applyBorder="1" applyAlignment="1" applyProtection="1">
      <alignment horizontal="left"/>
    </xf>
    <xf numFmtId="0" fontId="12" fillId="2" borderId="11" xfId="0" applyFont="1" applyFill="1" applyBorder="1" applyAlignment="1" applyProtection="1">
      <alignment horizontal="left"/>
    </xf>
    <xf numFmtId="0" fontId="13" fillId="5" borderId="0" xfId="0" applyFont="1" applyFill="1" applyBorder="1" applyAlignment="1" applyProtection="1">
      <alignment horizontal="left"/>
    </xf>
    <xf numFmtId="0" fontId="0" fillId="0" borderId="10"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14" fillId="4" borderId="10"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11" xfId="0" applyFont="1" applyFill="1" applyBorder="1" applyAlignment="1">
      <alignment horizontal="center" vertical="center"/>
    </xf>
    <xf numFmtId="0" fontId="0" fillId="0" borderId="10"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3" xfId="0" applyBorder="1" applyAlignment="1">
      <alignment horizontal="center"/>
    </xf>
    <xf numFmtId="0" fontId="24" fillId="4" borderId="10" xfId="0" applyFont="1" applyFill="1" applyBorder="1" applyAlignment="1">
      <alignment horizontal="center"/>
    </xf>
    <xf numFmtId="0" fontId="24" fillId="4" borderId="9" xfId="0" applyFont="1" applyFill="1" applyBorder="1" applyAlignment="1">
      <alignment horizontal="center"/>
    </xf>
    <xf numFmtId="0" fontId="24" fillId="4" borderId="11" xfId="0" applyFont="1" applyFill="1" applyBorder="1" applyAlignment="1">
      <alignment horizontal="center"/>
    </xf>
    <xf numFmtId="0" fontId="20" fillId="0" borderId="3" xfId="0" applyFont="1" applyBorder="1" applyAlignment="1">
      <alignment horizontal="center" wrapText="1"/>
    </xf>
    <xf numFmtId="0" fontId="0" fillId="0" borderId="3" xfId="0" applyBorder="1" applyAlignment="1" applyProtection="1">
      <alignment horizontal="center"/>
      <protection locked="0"/>
    </xf>
    <xf numFmtId="0" fontId="27" fillId="4" borderId="10" xfId="0" applyFont="1" applyFill="1" applyBorder="1" applyAlignment="1">
      <alignment horizontal="center"/>
    </xf>
    <xf numFmtId="0" fontId="27" fillId="4" borderId="9" xfId="0" applyFont="1" applyFill="1" applyBorder="1" applyAlignment="1">
      <alignment horizontal="center"/>
    </xf>
    <xf numFmtId="0" fontId="27" fillId="4" borderId="11" xfId="0" applyFont="1" applyFill="1" applyBorder="1" applyAlignment="1">
      <alignment horizontal="center"/>
    </xf>
    <xf numFmtId="169" fontId="0" fillId="0" borderId="13" xfId="0" applyNumberFormat="1" applyBorder="1" applyAlignment="1">
      <alignment horizontal="center"/>
    </xf>
    <xf numFmtId="0" fontId="0" fillId="0" borderId="13" xfId="0" applyBorder="1" applyAlignment="1">
      <alignment horizontal="center"/>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4" fillId="4" borderId="3" xfId="0" applyFont="1" applyFill="1" applyBorder="1" applyAlignment="1">
      <alignment horizontal="center" vertical="center"/>
    </xf>
    <xf numFmtId="0" fontId="14" fillId="4" borderId="10" xfId="0" applyFont="1" applyFill="1" applyBorder="1" applyAlignment="1">
      <alignment horizontal="center"/>
    </xf>
    <xf numFmtId="0" fontId="14" fillId="4" borderId="11" xfId="0" applyFont="1" applyFill="1" applyBorder="1" applyAlignment="1">
      <alignment horizontal="center"/>
    </xf>
    <xf numFmtId="0" fontId="4" fillId="0" borderId="3" xfId="0" applyFont="1" applyBorder="1" applyAlignment="1">
      <alignment horizontal="center"/>
    </xf>
    <xf numFmtId="166" fontId="0" fillId="0" borderId="3" xfId="0" applyNumberFormat="1" applyBorder="1" applyAlignment="1">
      <alignment horizontal="left"/>
    </xf>
    <xf numFmtId="169" fontId="0" fillId="0" borderId="3" xfId="0" applyNumberFormat="1" applyFont="1" applyBorder="1" applyAlignment="1">
      <alignment horizontal="left"/>
    </xf>
    <xf numFmtId="0" fontId="0" fillId="0" borderId="3" xfId="0" applyBorder="1" applyAlignment="1">
      <alignment horizontal="left"/>
    </xf>
    <xf numFmtId="0" fontId="5" fillId="0" borderId="3" xfId="0" applyFont="1" applyBorder="1" applyAlignment="1">
      <alignment horizontal="left"/>
    </xf>
    <xf numFmtId="14" fontId="5" fillId="0" borderId="3" xfId="0" applyNumberFormat="1" applyFont="1" applyBorder="1" applyAlignment="1">
      <alignment horizontal="left"/>
    </xf>
    <xf numFmtId="0" fontId="4" fillId="0" borderId="3" xfId="0" applyFont="1" applyBorder="1" applyAlignment="1">
      <alignment horizontal="right"/>
    </xf>
    <xf numFmtId="0" fontId="24" fillId="4" borderId="5" xfId="0" applyFont="1" applyFill="1" applyBorder="1" applyAlignment="1">
      <alignment horizontal="center"/>
    </xf>
    <xf numFmtId="0" fontId="24" fillId="4" borderId="14" xfId="0" applyFont="1" applyFill="1" applyBorder="1" applyAlignment="1">
      <alignment horizontal="center"/>
    </xf>
    <xf numFmtId="0" fontId="24" fillId="4" borderId="4" xfId="0" applyFont="1" applyFill="1" applyBorder="1" applyAlignment="1">
      <alignment horizontal="center"/>
    </xf>
    <xf numFmtId="0" fontId="0" fillId="0" borderId="3" xfId="0" applyBorder="1" applyAlignment="1" applyProtection="1">
      <alignment horizontal="left"/>
      <protection locked="0"/>
    </xf>
    <xf numFmtId="168" fontId="12" fillId="2" borderId="3" xfId="0" applyNumberFormat="1" applyFont="1" applyFill="1" applyBorder="1" applyAlignment="1" applyProtection="1">
      <alignment horizontal="center"/>
    </xf>
    <xf numFmtId="0" fontId="13" fillId="2" borderId="12" xfId="0" applyFont="1" applyFill="1" applyBorder="1" applyAlignment="1" applyProtection="1">
      <alignment horizontal="center"/>
    </xf>
    <xf numFmtId="0" fontId="13" fillId="2" borderId="1" xfId="0" applyFont="1" applyFill="1" applyBorder="1" applyAlignment="1" applyProtection="1">
      <alignment horizontal="center"/>
    </xf>
    <xf numFmtId="0" fontId="0" fillId="0" borderId="8" xfId="0" applyBorder="1" applyAlignment="1">
      <alignment horizontal="center"/>
    </xf>
    <xf numFmtId="0" fontId="0" fillId="0" borderId="15" xfId="0" applyBorder="1" applyAlignment="1">
      <alignment horizontal="center"/>
    </xf>
    <xf numFmtId="0" fontId="13" fillId="2" borderId="7" xfId="0" applyFont="1" applyFill="1" applyBorder="1" applyAlignment="1" applyProtection="1">
      <alignment horizontal="left"/>
    </xf>
    <xf numFmtId="2" fontId="12" fillId="2" borderId="3" xfId="0" applyNumberFormat="1" applyFont="1" applyFill="1" applyBorder="1" applyAlignment="1" applyProtection="1">
      <alignment horizontal="right"/>
    </xf>
    <xf numFmtId="0" fontId="5" fillId="0" borderId="3" xfId="0" applyFont="1" applyBorder="1" applyAlignment="1" applyProtection="1">
      <alignment horizontal="center"/>
      <protection locked="0"/>
    </xf>
    <xf numFmtId="0" fontId="12" fillId="5" borderId="3" xfId="0" applyFont="1" applyFill="1" applyBorder="1" applyAlignment="1" applyProtection="1">
      <alignment horizontal="left"/>
    </xf>
    <xf numFmtId="166" fontId="12" fillId="5" borderId="13" xfId="0" applyNumberFormat="1" applyFont="1" applyFill="1" applyBorder="1" applyAlignment="1" applyProtection="1">
      <alignment horizontal="center"/>
    </xf>
    <xf numFmtId="0" fontId="13" fillId="2" borderId="8" xfId="0" applyFont="1" applyFill="1" applyBorder="1" applyAlignment="1" applyProtection="1">
      <alignment horizontal="left"/>
    </xf>
    <xf numFmtId="0" fontId="13" fillId="2" borderId="4" xfId="0" applyFont="1" applyFill="1" applyBorder="1" applyAlignment="1" applyProtection="1">
      <alignment horizontal="left"/>
    </xf>
    <xf numFmtId="0" fontId="13" fillId="2" borderId="5" xfId="0" applyFont="1" applyFill="1" applyBorder="1" applyAlignment="1" applyProtection="1">
      <alignment horizontal="left"/>
    </xf>
    <xf numFmtId="0" fontId="13" fillId="2" borderId="9" xfId="0" applyFont="1" applyFill="1" applyBorder="1" applyAlignment="1" applyProtection="1">
      <alignment horizontal="center"/>
    </xf>
    <xf numFmtId="0" fontId="13" fillId="2" borderId="11" xfId="0" applyFont="1" applyFill="1" applyBorder="1" applyAlignment="1" applyProtection="1">
      <alignment horizontal="center"/>
    </xf>
    <xf numFmtId="165" fontId="12" fillId="2" borderId="3" xfId="0" applyNumberFormat="1" applyFont="1" applyFill="1" applyBorder="1" applyAlignment="1" applyProtection="1">
      <alignment horizontal="left"/>
    </xf>
    <xf numFmtId="0" fontId="13" fillId="2" borderId="7" xfId="0" applyFont="1" applyFill="1" applyBorder="1" applyAlignment="1" applyProtection="1">
      <alignment horizontal="center"/>
    </xf>
    <xf numFmtId="164" fontId="12" fillId="2" borderId="3" xfId="0" applyNumberFormat="1" applyFont="1" applyFill="1" applyBorder="1" applyAlignment="1" applyProtection="1">
      <alignment horizontal="left"/>
    </xf>
    <xf numFmtId="0" fontId="13" fillId="5" borderId="0" xfId="0" applyFont="1" applyFill="1" applyBorder="1" applyAlignment="1" applyProtection="1">
      <alignment horizontal="right"/>
    </xf>
    <xf numFmtId="14" fontId="12" fillId="5" borderId="3" xfId="0" applyNumberFormat="1" applyFont="1" applyFill="1" applyBorder="1" applyAlignment="1" applyProtection="1">
      <alignment horizontal="center"/>
    </xf>
    <xf numFmtId="0" fontId="15" fillId="2" borderId="1" xfId="0" applyFont="1" applyFill="1" applyBorder="1" applyAlignment="1">
      <alignment horizontal="center"/>
    </xf>
    <xf numFmtId="0" fontId="13" fillId="2" borderId="9" xfId="0" applyFont="1" applyFill="1" applyBorder="1" applyAlignment="1" applyProtection="1">
      <alignment horizontal="left"/>
    </xf>
    <xf numFmtId="0" fontId="13" fillId="2" borderId="11" xfId="0" applyFont="1" applyFill="1" applyBorder="1" applyAlignment="1" applyProtection="1">
      <alignment horizontal="left"/>
    </xf>
    <xf numFmtId="169" fontId="12" fillId="2" borderId="3" xfId="0" applyNumberFormat="1" applyFont="1" applyFill="1" applyBorder="1" applyAlignment="1" applyProtection="1">
      <alignment horizontal="center"/>
    </xf>
    <xf numFmtId="164" fontId="12" fillId="2" borderId="13" xfId="0" applyNumberFormat="1" applyFont="1" applyFill="1" applyBorder="1" applyAlignment="1" applyProtection="1">
      <alignment horizontal="left"/>
    </xf>
    <xf numFmtId="0" fontId="13" fillId="5" borderId="7" xfId="0" applyFont="1" applyFill="1" applyBorder="1" applyAlignment="1" applyProtection="1">
      <alignment horizontal="center"/>
    </xf>
    <xf numFmtId="0" fontId="13" fillId="5" borderId="8" xfId="0" applyFont="1" applyFill="1" applyBorder="1" applyAlignment="1" applyProtection="1">
      <alignment horizontal="center"/>
    </xf>
    <xf numFmtId="0" fontId="12" fillId="2" borderId="3" xfId="0" applyFont="1" applyFill="1" applyBorder="1" applyAlignment="1" applyProtection="1">
      <alignment horizontal="left"/>
    </xf>
    <xf numFmtId="0" fontId="14" fillId="0" borderId="12" xfId="0" applyFont="1" applyBorder="1" applyAlignment="1">
      <alignment horizontal="left"/>
    </xf>
    <xf numFmtId="0" fontId="14" fillId="0" borderId="1" xfId="0" applyFont="1" applyBorder="1" applyAlignment="1">
      <alignment horizontal="left"/>
    </xf>
    <xf numFmtId="0" fontId="14" fillId="0" borderId="2" xfId="0" applyFont="1" applyBorder="1" applyAlignment="1">
      <alignment horizontal="left"/>
    </xf>
    <xf numFmtId="0" fontId="24" fillId="4" borderId="10" xfId="0" applyFont="1" applyFill="1" applyBorder="1" applyAlignment="1">
      <alignment horizontal="center" vertical="center"/>
    </xf>
    <xf numFmtId="0" fontId="24" fillId="4" borderId="9" xfId="0" applyFont="1" applyFill="1" applyBorder="1" applyAlignment="1">
      <alignment horizontal="center" vertical="center"/>
    </xf>
    <xf numFmtId="0" fontId="24" fillId="4" borderId="11" xfId="0" applyFont="1" applyFill="1" applyBorder="1" applyAlignment="1">
      <alignment horizontal="center" vertical="center"/>
    </xf>
    <xf numFmtId="0" fontId="26" fillId="0" borderId="12" xfId="0" applyFont="1" applyBorder="1" applyAlignment="1" applyProtection="1">
      <alignment horizontal="right"/>
    </xf>
    <xf numFmtId="0" fontId="26" fillId="0" borderId="1" xfId="0" applyFont="1" applyBorder="1" applyAlignment="1" applyProtection="1">
      <alignment horizontal="right"/>
    </xf>
    <xf numFmtId="0" fontId="26" fillId="0" borderId="2" xfId="0" applyFont="1" applyBorder="1" applyAlignment="1" applyProtection="1"/>
    <xf numFmtId="0" fontId="26" fillId="0" borderId="13" xfId="0" applyFont="1" applyBorder="1" applyAlignment="1" applyProtection="1"/>
    <xf numFmtId="0" fontId="24" fillId="4" borderId="6"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14" fillId="0" borderId="3" xfId="0" applyFont="1" applyBorder="1" applyAlignment="1">
      <alignment horizontal="right"/>
    </xf>
    <xf numFmtId="0" fontId="15" fillId="0" borderId="3" xfId="0" applyFont="1" applyBorder="1" applyAlignment="1" applyProtection="1">
      <alignment horizontal="center" vertical="center"/>
      <protection locked="0"/>
    </xf>
    <xf numFmtId="0" fontId="21" fillId="0" borderId="3" xfId="0" applyFont="1" applyBorder="1" applyAlignment="1">
      <alignment horizontal="right" vertical="center"/>
    </xf>
    <xf numFmtId="0" fontId="15" fillId="0" borderId="3" xfId="0" applyFont="1" applyBorder="1" applyAlignment="1" applyProtection="1">
      <alignment horizontal="left" vertical="center"/>
      <protection locked="0"/>
    </xf>
    <xf numFmtId="0" fontId="21" fillId="0" borderId="10" xfId="0" applyFont="1" applyBorder="1" applyAlignment="1">
      <alignment horizontal="right" vertical="center"/>
    </xf>
    <xf numFmtId="0" fontId="21" fillId="0" borderId="9" xfId="0" applyFont="1" applyBorder="1" applyAlignment="1">
      <alignment horizontal="right" vertical="center"/>
    </xf>
    <xf numFmtId="0" fontId="21" fillId="0" borderId="11" xfId="0" applyFont="1" applyBorder="1" applyAlignment="1">
      <alignment horizontal="right" vertical="center"/>
    </xf>
    <xf numFmtId="166" fontId="15" fillId="0" borderId="10" xfId="0" applyNumberFormat="1" applyFont="1" applyBorder="1" applyAlignment="1" applyProtection="1">
      <alignment horizontal="left" vertical="center"/>
      <protection locked="0"/>
    </xf>
    <xf numFmtId="166" fontId="15" fillId="0" borderId="9" xfId="0" applyNumberFormat="1" applyFont="1" applyBorder="1" applyAlignment="1" applyProtection="1">
      <alignment horizontal="left" vertical="center"/>
      <protection locked="0"/>
    </xf>
    <xf numFmtId="166" fontId="15" fillId="0" borderId="11" xfId="0" applyNumberFormat="1" applyFont="1" applyBorder="1" applyAlignment="1" applyProtection="1">
      <alignment horizontal="left" vertical="center"/>
      <protection locked="0"/>
    </xf>
    <xf numFmtId="0" fontId="15" fillId="0" borderId="10" xfId="0" applyFont="1" applyBorder="1" applyAlignment="1" applyProtection="1">
      <alignment horizontal="left" vertical="center"/>
      <protection locked="0"/>
    </xf>
    <xf numFmtId="0" fontId="15" fillId="0" borderId="9"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26" fillId="4" borderId="10" xfId="0" applyFont="1" applyFill="1" applyBorder="1" applyAlignment="1">
      <alignment horizontal="center"/>
    </xf>
    <xf numFmtId="0" fontId="26" fillId="4" borderId="9" xfId="0" applyFont="1" applyFill="1" applyBorder="1" applyAlignment="1">
      <alignment horizontal="center"/>
    </xf>
    <xf numFmtId="0" fontId="26" fillId="4" borderId="11" xfId="0" applyFont="1" applyFill="1" applyBorder="1" applyAlignment="1">
      <alignment horizontal="center"/>
    </xf>
    <xf numFmtId="165" fontId="15" fillId="0" borderId="3" xfId="1" applyNumberFormat="1" applyFont="1" applyBorder="1" applyAlignment="1" applyProtection="1">
      <alignment horizontal="center" vertical="center"/>
      <protection locked="0"/>
    </xf>
    <xf numFmtId="165" fontId="15" fillId="0" borderId="3" xfId="1" applyNumberFormat="1" applyFont="1" applyBorder="1" applyAlignment="1" applyProtection="1">
      <alignment horizontal="left" vertical="center"/>
      <protection locked="0"/>
    </xf>
    <xf numFmtId="0" fontId="14" fillId="0" borderId="10" xfId="0" applyFont="1" applyBorder="1" applyAlignment="1" applyProtection="1">
      <alignment horizontal="left" vertical="top"/>
    </xf>
    <xf numFmtId="0" fontId="14" fillId="0" borderId="9" xfId="0" applyFont="1" applyBorder="1" applyAlignment="1" applyProtection="1">
      <alignment horizontal="left" vertical="top"/>
    </xf>
    <xf numFmtId="0" fontId="14" fillId="0" borderId="11" xfId="0" applyFont="1" applyBorder="1" applyAlignment="1" applyProtection="1">
      <alignment horizontal="left" vertical="top"/>
    </xf>
    <xf numFmtId="0" fontId="25" fillId="0" borderId="4" xfId="0" applyFont="1" applyBorder="1" applyAlignment="1" applyProtection="1">
      <alignment horizontal="center" vertical="top"/>
      <protection locked="0"/>
    </xf>
    <xf numFmtId="0" fontId="25" fillId="0" borderId="0" xfId="0" applyFont="1" applyBorder="1" applyAlignment="1" applyProtection="1">
      <alignment horizontal="center" vertical="top"/>
      <protection locked="0"/>
    </xf>
    <xf numFmtId="0" fontId="25" fillId="0" borderId="5" xfId="0" applyFont="1" applyBorder="1" applyAlignment="1" applyProtection="1">
      <alignment horizontal="center" vertical="top"/>
      <protection locked="0"/>
    </xf>
    <xf numFmtId="0" fontId="25" fillId="0" borderId="6" xfId="0" applyFont="1" applyBorder="1" applyAlignment="1" applyProtection="1">
      <alignment horizontal="center" vertical="top"/>
      <protection locked="0"/>
    </xf>
    <xf numFmtId="0" fontId="25" fillId="0" borderId="7" xfId="0" applyFont="1" applyBorder="1" applyAlignment="1" applyProtection="1">
      <alignment horizontal="center" vertical="top"/>
      <protection locked="0"/>
    </xf>
    <xf numFmtId="0" fontId="25" fillId="0" borderId="8" xfId="0" applyFont="1" applyBorder="1" applyAlignment="1" applyProtection="1">
      <alignment horizontal="center" vertical="top"/>
      <protection locked="0"/>
    </xf>
    <xf numFmtId="165" fontId="15" fillId="0" borderId="10" xfId="1" applyNumberFormat="1" applyFont="1" applyBorder="1" applyAlignment="1" applyProtection="1">
      <alignment horizontal="left" vertical="center"/>
      <protection locked="0"/>
    </xf>
    <xf numFmtId="165" fontId="15" fillId="0" borderId="9" xfId="1" applyNumberFormat="1" applyFont="1" applyBorder="1" applyAlignment="1" applyProtection="1">
      <alignment horizontal="left" vertical="center"/>
      <protection locked="0"/>
    </xf>
    <xf numFmtId="165" fontId="15" fillId="0" borderId="11" xfId="1" applyNumberFormat="1" applyFont="1" applyBorder="1" applyAlignment="1" applyProtection="1">
      <alignment horizontal="left" vertical="center"/>
      <protection locked="0"/>
    </xf>
    <xf numFmtId="0" fontId="23" fillId="0" borderId="3" xfId="0" applyFont="1" applyBorder="1" applyAlignment="1">
      <alignment horizontal="right" vertical="center"/>
    </xf>
    <xf numFmtId="0" fontId="21" fillId="0" borderId="10" xfId="0" applyFont="1" applyBorder="1" applyAlignment="1">
      <alignment horizontal="center" vertical="center"/>
    </xf>
    <xf numFmtId="0" fontId="21" fillId="0" borderId="9" xfId="0" applyFont="1" applyBorder="1" applyAlignment="1">
      <alignment horizontal="center" vertical="center"/>
    </xf>
    <xf numFmtId="0" fontId="21" fillId="0" borderId="11" xfId="0" applyFont="1" applyBorder="1" applyAlignment="1">
      <alignment horizontal="center" vertical="center"/>
    </xf>
    <xf numFmtId="0" fontId="21" fillId="0" borderId="3" xfId="0" applyFont="1" applyBorder="1" applyAlignment="1" applyProtection="1">
      <alignment horizontal="center" vertical="center" wrapText="1"/>
    </xf>
    <xf numFmtId="0" fontId="21" fillId="0" borderId="10"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11" xfId="0" applyFont="1" applyBorder="1" applyAlignment="1" applyProtection="1">
      <alignment horizontal="center" vertical="center"/>
    </xf>
    <xf numFmtId="0" fontId="1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14" fontId="15" fillId="0" borderId="10" xfId="0" applyNumberFormat="1"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164" fontId="15" fillId="0" borderId="3" xfId="1" applyNumberFormat="1" applyFont="1" applyBorder="1" applyAlignment="1" applyProtection="1">
      <alignment horizontal="center" vertical="center"/>
      <protection locked="0"/>
    </xf>
    <xf numFmtId="1" fontId="15" fillId="0" borderId="10" xfId="1" applyNumberFormat="1" applyFont="1" applyBorder="1" applyAlignment="1" applyProtection="1">
      <alignment horizontal="center" vertical="center"/>
      <protection locked="0"/>
    </xf>
    <xf numFmtId="1" fontId="15" fillId="0" borderId="11" xfId="1" applyNumberFormat="1" applyFont="1" applyBorder="1" applyAlignment="1" applyProtection="1">
      <alignment horizontal="center" vertical="center"/>
      <protection locked="0"/>
    </xf>
    <xf numFmtId="0" fontId="15" fillId="0" borderId="3" xfId="0" applyFont="1" applyBorder="1" applyAlignment="1" applyProtection="1">
      <alignment horizontal="left" vertical="center" wrapText="1"/>
      <protection locked="0"/>
    </xf>
    <xf numFmtId="0" fontId="21" fillId="0" borderId="10"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164" fontId="15" fillId="0" borderId="3" xfId="0" applyNumberFormat="1" applyFont="1" applyBorder="1" applyAlignment="1" applyProtection="1">
      <alignment horizontal="center" vertical="center"/>
      <protection locked="0"/>
    </xf>
    <xf numFmtId="164" fontId="21" fillId="0" borderId="3" xfId="0" applyNumberFormat="1" applyFont="1" applyBorder="1" applyAlignment="1" applyProtection="1">
      <alignment horizontal="center" vertical="center"/>
    </xf>
    <xf numFmtId="14" fontId="15" fillId="0" borderId="10" xfId="0" applyNumberFormat="1" applyFont="1" applyBorder="1" applyAlignment="1" applyProtection="1">
      <alignment horizontal="left" vertical="center"/>
      <protection locked="0"/>
    </xf>
    <xf numFmtId="14" fontId="15" fillId="0" borderId="11" xfId="0" applyNumberFormat="1" applyFont="1" applyBorder="1" applyAlignment="1" applyProtection="1">
      <alignment horizontal="left" vertical="center"/>
      <protection locked="0"/>
    </xf>
    <xf numFmtId="168" fontId="15" fillId="0" borderId="10" xfId="1" applyNumberFormat="1" applyFont="1" applyBorder="1" applyAlignment="1" applyProtection="1">
      <alignment horizontal="center" vertical="center"/>
      <protection locked="0"/>
    </xf>
    <xf numFmtId="168" fontId="15" fillId="0" borderId="9" xfId="1" applyNumberFormat="1" applyFont="1" applyBorder="1" applyAlignment="1" applyProtection="1">
      <alignment horizontal="center" vertical="center"/>
      <protection locked="0"/>
    </xf>
    <xf numFmtId="0" fontId="22" fillId="0" borderId="3" xfId="0" applyFont="1" applyBorder="1" applyAlignment="1">
      <alignment horizontal="center" vertical="center" shrinkToFit="1"/>
    </xf>
    <xf numFmtId="0" fontId="23" fillId="0" borderId="10" xfId="0" applyFont="1" applyBorder="1" applyAlignment="1">
      <alignment horizontal="center"/>
    </xf>
    <xf numFmtId="0" fontId="23" fillId="0" borderId="9" xfId="0" applyFont="1" applyBorder="1" applyAlignment="1">
      <alignment horizontal="center"/>
    </xf>
    <xf numFmtId="0" fontId="23" fillId="0" borderId="11" xfId="0" applyFont="1" applyBorder="1" applyAlignment="1">
      <alignment horizontal="center"/>
    </xf>
    <xf numFmtId="0" fontId="24" fillId="4" borderId="3" xfId="0" applyFont="1" applyFill="1" applyBorder="1" applyAlignment="1">
      <alignment horizontal="center" vertical="center"/>
    </xf>
    <xf numFmtId="166" fontId="15" fillId="0" borderId="3" xfId="0" applyNumberFormat="1" applyFont="1" applyBorder="1" applyAlignment="1" applyProtection="1">
      <alignment horizontal="left" vertical="center"/>
      <protection locked="0"/>
    </xf>
    <xf numFmtId="0" fontId="21" fillId="0" borderId="3" xfId="0" applyFont="1" applyBorder="1" applyAlignment="1">
      <alignment horizontal="center" vertical="center"/>
    </xf>
    <xf numFmtId="0" fontId="23" fillId="0" borderId="3" xfId="0" applyFont="1" applyBorder="1" applyAlignment="1">
      <alignment horizontal="center"/>
    </xf>
    <xf numFmtId="0" fontId="15" fillId="0" borderId="3" xfId="0" applyFont="1" applyBorder="1" applyAlignment="1" applyProtection="1">
      <alignment horizontal="center"/>
      <protection locked="0"/>
    </xf>
    <xf numFmtId="0" fontId="15" fillId="0" borderId="3" xfId="0" applyFont="1" applyBorder="1" applyAlignment="1" applyProtection="1">
      <alignment horizontal="left"/>
      <protection locked="0"/>
    </xf>
    <xf numFmtId="0" fontId="27" fillId="4" borderId="10" xfId="0" applyFont="1" applyFill="1" applyBorder="1" applyAlignment="1">
      <alignment horizontal="center" wrapText="1"/>
    </xf>
    <xf numFmtId="0" fontId="27" fillId="4" borderId="9" xfId="0" applyFont="1" applyFill="1" applyBorder="1" applyAlignment="1">
      <alignment horizontal="center" wrapText="1"/>
    </xf>
    <xf numFmtId="0" fontId="27" fillId="4" borderId="11" xfId="0" applyFont="1" applyFill="1" applyBorder="1" applyAlignment="1">
      <alignment horizontal="center" wrapText="1"/>
    </xf>
    <xf numFmtId="0" fontId="7" fillId="0" borderId="0" xfId="0" applyFont="1" applyAlignment="1">
      <alignment horizontal="left" vertical="top" wrapText="1"/>
    </xf>
    <xf numFmtId="0" fontId="27" fillId="4" borderId="12" xfId="0" applyFont="1" applyFill="1" applyBorder="1" applyAlignment="1">
      <alignment horizontal="center"/>
    </xf>
    <xf numFmtId="0" fontId="27" fillId="4" borderId="1" xfId="0" applyFont="1" applyFill="1" applyBorder="1" applyAlignment="1">
      <alignment horizontal="center"/>
    </xf>
    <xf numFmtId="0" fontId="27" fillId="4" borderId="2" xfId="0" applyFont="1" applyFill="1" applyBorder="1" applyAlignment="1">
      <alignment horizontal="center"/>
    </xf>
    <xf numFmtId="0" fontId="27" fillId="4" borderId="6" xfId="0" applyFont="1" applyFill="1" applyBorder="1" applyAlignment="1">
      <alignment horizontal="center"/>
    </xf>
    <xf numFmtId="0" fontId="27" fillId="4" borderId="7" xfId="0" applyFont="1" applyFill="1" applyBorder="1" applyAlignment="1">
      <alignment horizontal="center"/>
    </xf>
    <xf numFmtId="0" fontId="27" fillId="4" borderId="8" xfId="0" applyFont="1" applyFill="1" applyBorder="1" applyAlignment="1">
      <alignment horizontal="center"/>
    </xf>
    <xf numFmtId="0" fontId="22" fillId="0" borderId="3" xfId="0" applyFont="1" applyFill="1" applyBorder="1" applyAlignment="1" applyProtection="1">
      <alignment vertical="center" shrinkToFit="1"/>
      <protection locked="0"/>
    </xf>
    <xf numFmtId="0" fontId="13" fillId="0" borderId="12" xfId="0" applyFont="1" applyBorder="1" applyAlignment="1" applyProtection="1">
      <alignment horizontal="center"/>
      <protection locked="0"/>
    </xf>
    <xf numFmtId="0" fontId="13" fillId="0" borderId="1" xfId="0" applyFont="1" applyBorder="1" applyAlignment="1" applyProtection="1">
      <alignment horizontal="center"/>
      <protection locked="0"/>
    </xf>
    <xf numFmtId="0" fontId="13" fillId="0" borderId="2"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13" fillId="0" borderId="0" xfId="0" applyFont="1" applyBorder="1" applyAlignment="1" applyProtection="1">
      <alignment horizontal="center"/>
      <protection locked="0"/>
    </xf>
    <xf numFmtId="0" fontId="13" fillId="0" borderId="5" xfId="0" applyFont="1" applyBorder="1" applyAlignment="1" applyProtection="1">
      <alignment horizontal="center"/>
      <protection locked="0"/>
    </xf>
    <xf numFmtId="0" fontId="13" fillId="0" borderId="6" xfId="0" applyFont="1" applyBorder="1" applyAlignment="1" applyProtection="1">
      <alignment horizontal="center"/>
      <protection locked="0"/>
    </xf>
    <xf numFmtId="0" fontId="13" fillId="0" borderId="7" xfId="0" applyFont="1" applyBorder="1" applyAlignment="1" applyProtection="1">
      <alignment horizontal="center"/>
      <protection locked="0"/>
    </xf>
    <xf numFmtId="0" fontId="13" fillId="0" borderId="8" xfId="0" applyFont="1" applyBorder="1" applyAlignment="1" applyProtection="1">
      <alignment horizontal="center"/>
      <protection locked="0"/>
    </xf>
    <xf numFmtId="0" fontId="24" fillId="0" borderId="12" xfId="0" applyFont="1" applyFill="1" applyBorder="1" applyAlignment="1" applyProtection="1">
      <alignment horizontal="center"/>
      <protection locked="0"/>
    </xf>
    <xf numFmtId="0" fontId="24" fillId="0" borderId="1" xfId="0" applyFont="1" applyFill="1" applyBorder="1" applyAlignment="1" applyProtection="1">
      <alignment horizontal="center"/>
      <protection locked="0"/>
    </xf>
    <xf numFmtId="0" fontId="24" fillId="0" borderId="2" xfId="0" applyFont="1" applyFill="1" applyBorder="1" applyAlignment="1" applyProtection="1">
      <alignment horizontal="center"/>
      <protection locked="0"/>
    </xf>
    <xf numFmtId="0" fontId="24" fillId="0" borderId="4" xfId="0" applyFont="1" applyFill="1" applyBorder="1" applyAlignment="1" applyProtection="1">
      <alignment horizontal="center"/>
      <protection locked="0"/>
    </xf>
    <xf numFmtId="0" fontId="24" fillId="0" borderId="0" xfId="0" applyFont="1" applyFill="1" applyBorder="1" applyAlignment="1" applyProtection="1">
      <alignment horizontal="center"/>
      <protection locked="0"/>
    </xf>
    <xf numFmtId="0" fontId="24" fillId="0" borderId="5" xfId="0" applyFont="1" applyFill="1" applyBorder="1" applyAlignment="1" applyProtection="1">
      <alignment horizontal="center"/>
      <protection locked="0"/>
    </xf>
    <xf numFmtId="0" fontId="24" fillId="0" borderId="6" xfId="0" applyFont="1" applyFill="1" applyBorder="1" applyAlignment="1" applyProtection="1">
      <alignment horizontal="center"/>
      <protection locked="0"/>
    </xf>
    <xf numFmtId="0" fontId="24" fillId="0" borderId="7" xfId="0" applyFont="1" applyFill="1" applyBorder="1" applyAlignment="1" applyProtection="1">
      <alignment horizontal="center"/>
      <protection locked="0"/>
    </xf>
    <xf numFmtId="0" fontId="24" fillId="0" borderId="8" xfId="0" applyFont="1" applyFill="1" applyBorder="1" applyAlignment="1" applyProtection="1">
      <alignment horizontal="center"/>
      <protection locked="0"/>
    </xf>
    <xf numFmtId="0" fontId="0" fillId="0" borderId="1" xfId="0" applyBorder="1" applyAlignment="1" applyProtection="1">
      <alignment horizontal="center"/>
    </xf>
    <xf numFmtId="0" fontId="5" fillId="0" borderId="1" xfId="0" applyFont="1" applyBorder="1" applyAlignment="1" applyProtection="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68</xdr:row>
          <xdr:rowOff>238125</xdr:rowOff>
        </xdr:from>
        <xdr:to>
          <xdr:col>6</xdr:col>
          <xdr:colOff>257175</xdr:colOff>
          <xdr:row>70</xdr:row>
          <xdr:rowOff>1587</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8FADC132-8A79-45CF-9B9A-9F95F76D7F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Funds are available to pay Severance/DSR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68</xdr:row>
          <xdr:rowOff>238125</xdr:rowOff>
        </xdr:from>
        <xdr:to>
          <xdr:col>15</xdr:col>
          <xdr:colOff>333375</xdr:colOff>
          <xdr:row>70</xdr:row>
          <xdr:rowOff>1587</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50FEF53F-4201-4393-9680-F70C00B5B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Funds are not available to pay Severance/DSR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82</xdr:row>
          <xdr:rowOff>19050</xdr:rowOff>
        </xdr:from>
        <xdr:to>
          <xdr:col>15</xdr:col>
          <xdr:colOff>47625</xdr:colOff>
          <xdr:row>83</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88A5BD10-8EC4-4601-A6BF-C0E14FD7B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Approved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82</xdr:row>
          <xdr:rowOff>19050</xdr:rowOff>
        </xdr:from>
        <xdr:to>
          <xdr:col>16</xdr:col>
          <xdr:colOff>314325</xdr:colOff>
          <xdr:row>83</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E686658B-B5BA-4BE0-A627-F56492BCFF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Denied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83</xdr:row>
          <xdr:rowOff>19050</xdr:rowOff>
        </xdr:from>
        <xdr:to>
          <xdr:col>15</xdr:col>
          <xdr:colOff>9525</xdr:colOff>
          <xdr:row>84</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EF4F4E96-76AA-4705-BCA1-5D350401EF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Approved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83</xdr:row>
          <xdr:rowOff>38100</xdr:rowOff>
        </xdr:from>
        <xdr:to>
          <xdr:col>16</xdr:col>
          <xdr:colOff>342900</xdr:colOff>
          <xdr:row>84</xdr:row>
          <xdr:rowOff>2645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A868EA29-C93E-426C-87D3-AD5A7F1095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Denied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Q84"/>
  <sheetViews>
    <sheetView showGridLines="0" showRowColHeaders="0" tabSelected="1" zoomScale="130" zoomScaleNormal="130" zoomScalePageLayoutView="120" workbookViewId="0">
      <selection activeCell="F24" sqref="F24:G24"/>
    </sheetView>
  </sheetViews>
  <sheetFormatPr defaultRowHeight="15" x14ac:dyDescent="0.25"/>
  <cols>
    <col min="1" max="2" width="5.7109375" customWidth="1"/>
    <col min="3" max="3" width="6.28515625" customWidth="1"/>
    <col min="4" max="21" width="5.7109375" customWidth="1"/>
    <col min="22" max="22" width="17.140625" customWidth="1"/>
    <col min="23" max="26" width="5.7109375" customWidth="1"/>
    <col min="27" max="27" width="15.5703125" customWidth="1"/>
    <col min="28" max="30" width="5.7109375" customWidth="1"/>
  </cols>
  <sheetData>
    <row r="1" spans="1:17" s="56" customFormat="1" ht="18" customHeight="1" x14ac:dyDescent="0.3">
      <c r="A1" s="210" t="s">
        <v>2</v>
      </c>
      <c r="B1" s="211"/>
      <c r="C1" s="212"/>
      <c r="D1" s="217"/>
      <c r="E1" s="217"/>
      <c r="F1" s="217"/>
      <c r="G1" s="217"/>
      <c r="H1" s="217"/>
      <c r="I1" s="217"/>
      <c r="J1" s="217"/>
      <c r="K1" s="216" t="s">
        <v>3</v>
      </c>
      <c r="L1" s="216"/>
      <c r="M1" s="218"/>
      <c r="N1" s="218"/>
      <c r="O1" s="218"/>
      <c r="P1" s="218"/>
      <c r="Q1" s="218"/>
    </row>
    <row r="2" spans="1:17" s="30" customFormat="1" ht="13.5" customHeight="1" x14ac:dyDescent="0.25">
      <c r="A2" s="213" t="s">
        <v>0</v>
      </c>
      <c r="B2" s="213"/>
      <c r="C2" s="213"/>
      <c r="D2" s="213"/>
      <c r="E2" s="213"/>
      <c r="F2" s="213"/>
      <c r="G2" s="213"/>
      <c r="H2" s="213"/>
      <c r="I2" s="213"/>
      <c r="J2" s="213"/>
      <c r="K2" s="213"/>
      <c r="L2" s="213"/>
      <c r="M2" s="213"/>
      <c r="N2" s="213"/>
      <c r="O2" s="213"/>
      <c r="P2" s="213"/>
      <c r="Q2" s="213"/>
    </row>
    <row r="3" spans="1:17" s="58" customFormat="1" ht="18" customHeight="1" x14ac:dyDescent="0.25">
      <c r="A3" s="215" t="s">
        <v>1</v>
      </c>
      <c r="B3" s="215"/>
      <c r="C3" s="215"/>
      <c r="D3" s="157"/>
      <c r="E3" s="157"/>
      <c r="F3" s="157"/>
      <c r="G3" s="157"/>
      <c r="H3" s="157"/>
      <c r="I3" s="157"/>
      <c r="J3" s="157"/>
      <c r="K3" s="157"/>
      <c r="L3" s="157"/>
      <c r="M3" s="185" t="s">
        <v>6</v>
      </c>
      <c r="N3" s="187"/>
      <c r="O3" s="214"/>
      <c r="P3" s="214"/>
      <c r="Q3" s="214"/>
    </row>
    <row r="4" spans="1:17" s="58" customFormat="1" ht="18" customHeight="1" x14ac:dyDescent="0.25">
      <c r="A4" s="188" t="s">
        <v>4</v>
      </c>
      <c r="B4" s="188"/>
      <c r="C4" s="188"/>
      <c r="D4" s="205"/>
      <c r="E4" s="206"/>
      <c r="F4" s="59" t="s">
        <v>185</v>
      </c>
      <c r="G4" s="57"/>
      <c r="H4" s="60" t="s">
        <v>186</v>
      </c>
      <c r="I4" s="155"/>
      <c r="J4" s="155"/>
      <c r="K4" s="155"/>
      <c r="L4" s="155"/>
      <c r="M4" s="204" t="s">
        <v>5</v>
      </c>
      <c r="N4" s="204"/>
      <c r="O4" s="203"/>
      <c r="P4" s="203"/>
      <c r="Q4" s="203"/>
    </row>
    <row r="5" spans="1:17" s="58" customFormat="1" ht="18" customHeight="1" x14ac:dyDescent="0.25">
      <c r="A5" s="185" t="s">
        <v>14</v>
      </c>
      <c r="B5" s="186"/>
      <c r="C5" s="187"/>
      <c r="D5" s="207"/>
      <c r="E5" s="208"/>
      <c r="F5" s="209" t="s">
        <v>210</v>
      </c>
      <c r="G5" s="209"/>
      <c r="H5" s="229"/>
      <c r="I5" s="185" t="s">
        <v>15</v>
      </c>
      <c r="J5" s="186"/>
      <c r="K5" s="186"/>
      <c r="L5" s="186"/>
      <c r="M5" s="186"/>
      <c r="N5" s="187"/>
      <c r="O5" s="157"/>
      <c r="P5" s="157"/>
      <c r="Q5" s="157"/>
    </row>
    <row r="6" spans="1:17" s="58" customFormat="1" ht="18" customHeight="1" x14ac:dyDescent="0.25">
      <c r="A6" s="185" t="s">
        <v>13</v>
      </c>
      <c r="B6" s="186"/>
      <c r="C6" s="187"/>
      <c r="D6" s="181"/>
      <c r="E6" s="182"/>
      <c r="F6" s="183"/>
      <c r="G6" s="185" t="s">
        <v>11</v>
      </c>
      <c r="H6" s="187"/>
      <c r="I6" s="199"/>
      <c r="J6" s="199"/>
      <c r="K6" s="200" t="s">
        <v>12</v>
      </c>
      <c r="L6" s="201"/>
      <c r="M6" s="202"/>
      <c r="N6" s="171"/>
      <c r="O6" s="171"/>
      <c r="P6" s="171"/>
      <c r="Q6" s="171"/>
    </row>
    <row r="7" spans="1:17" s="58" customFormat="1" ht="18" customHeight="1" x14ac:dyDescent="0.25">
      <c r="A7" s="189" t="s">
        <v>33</v>
      </c>
      <c r="B7" s="190"/>
      <c r="C7" s="191"/>
      <c r="D7" s="196"/>
      <c r="E7" s="196"/>
      <c r="F7" s="61" t="s">
        <v>128</v>
      </c>
      <c r="G7" s="197" t="str">
        <f ca="1">IF(ISBLANK(DOB)," ",INT(YEARFRAC(DOB,TODAY())))</f>
        <v xml:space="preserve"> </v>
      </c>
      <c r="H7" s="198"/>
      <c r="I7" s="189" t="s">
        <v>126</v>
      </c>
      <c r="J7" s="190"/>
      <c r="K7" s="191"/>
      <c r="L7" s="192"/>
      <c r="M7" s="193"/>
      <c r="N7" s="60" t="s">
        <v>31</v>
      </c>
      <c r="O7" s="194"/>
      <c r="P7" s="195"/>
      <c r="Q7" s="193"/>
    </row>
    <row r="8" spans="1:17" ht="13.5" customHeight="1" x14ac:dyDescent="0.25">
      <c r="A8" s="172" t="s">
        <v>183</v>
      </c>
      <c r="B8" s="173"/>
      <c r="C8" s="173"/>
      <c r="D8" s="173"/>
      <c r="E8" s="173"/>
      <c r="F8" s="173"/>
      <c r="G8" s="173"/>
      <c r="H8" s="173"/>
      <c r="I8" s="173"/>
      <c r="J8" s="173"/>
      <c r="K8" s="173"/>
      <c r="L8" s="173"/>
      <c r="M8" s="173"/>
      <c r="N8" s="173"/>
      <c r="O8" s="173"/>
      <c r="P8" s="173"/>
      <c r="Q8" s="174"/>
    </row>
    <row r="9" spans="1:17" ht="13.5" customHeight="1" x14ac:dyDescent="0.25">
      <c r="A9" s="175"/>
      <c r="B9" s="176"/>
      <c r="C9" s="176"/>
      <c r="D9" s="176"/>
      <c r="E9" s="176"/>
      <c r="F9" s="176"/>
      <c r="G9" s="176"/>
      <c r="H9" s="176"/>
      <c r="I9" s="176"/>
      <c r="J9" s="176"/>
      <c r="K9" s="176"/>
      <c r="L9" s="176"/>
      <c r="M9" s="176"/>
      <c r="N9" s="176"/>
      <c r="O9" s="176"/>
      <c r="P9" s="176"/>
      <c r="Q9" s="177"/>
    </row>
    <row r="10" spans="1:17" ht="13.5" customHeight="1" x14ac:dyDescent="0.25">
      <c r="A10" s="175"/>
      <c r="B10" s="176"/>
      <c r="C10" s="176"/>
      <c r="D10" s="176"/>
      <c r="E10" s="176"/>
      <c r="F10" s="176"/>
      <c r="G10" s="176"/>
      <c r="H10" s="176"/>
      <c r="I10" s="176"/>
      <c r="J10" s="176"/>
      <c r="K10" s="176"/>
      <c r="L10" s="176"/>
      <c r="M10" s="176"/>
      <c r="N10" s="176"/>
      <c r="O10" s="176"/>
      <c r="P10" s="176"/>
      <c r="Q10" s="177"/>
    </row>
    <row r="11" spans="1:17" ht="13.5" customHeight="1" x14ac:dyDescent="0.25">
      <c r="A11" s="175"/>
      <c r="B11" s="176"/>
      <c r="C11" s="176"/>
      <c r="D11" s="176"/>
      <c r="E11" s="176"/>
      <c r="F11" s="176"/>
      <c r="G11" s="176"/>
      <c r="H11" s="176"/>
      <c r="I11" s="176"/>
      <c r="J11" s="176"/>
      <c r="K11" s="176"/>
      <c r="L11" s="176"/>
      <c r="M11" s="176"/>
      <c r="N11" s="176"/>
      <c r="O11" s="176"/>
      <c r="P11" s="176"/>
      <c r="Q11" s="177"/>
    </row>
    <row r="12" spans="1:17" ht="13.5" customHeight="1" x14ac:dyDescent="0.25">
      <c r="A12" s="178"/>
      <c r="B12" s="179"/>
      <c r="C12" s="179"/>
      <c r="D12" s="179"/>
      <c r="E12" s="179"/>
      <c r="F12" s="179"/>
      <c r="G12" s="179"/>
      <c r="H12" s="179"/>
      <c r="I12" s="179"/>
      <c r="J12" s="179"/>
      <c r="K12" s="179"/>
      <c r="L12" s="179"/>
      <c r="M12" s="179"/>
      <c r="N12" s="179"/>
      <c r="O12" s="179"/>
      <c r="P12" s="179"/>
      <c r="Q12" s="180"/>
    </row>
    <row r="13" spans="1:17" s="29" customFormat="1" ht="13.5" customHeight="1" x14ac:dyDescent="0.25">
      <c r="A13" s="144" t="s">
        <v>7</v>
      </c>
      <c r="B13" s="145"/>
      <c r="C13" s="145"/>
      <c r="D13" s="145"/>
      <c r="E13" s="145"/>
      <c r="F13" s="145"/>
      <c r="G13" s="145"/>
      <c r="H13" s="145"/>
      <c r="I13" s="145"/>
      <c r="J13" s="145"/>
      <c r="K13" s="145"/>
      <c r="L13" s="145"/>
      <c r="M13" s="145"/>
      <c r="N13" s="145"/>
      <c r="O13" s="145"/>
      <c r="P13" s="145"/>
      <c r="Q13" s="146"/>
    </row>
    <row r="14" spans="1:17" s="58" customFormat="1" ht="18" customHeight="1" x14ac:dyDescent="0.25">
      <c r="A14" s="156" t="s">
        <v>8</v>
      </c>
      <c r="B14" s="156"/>
      <c r="C14" s="156"/>
      <c r="D14" s="157"/>
      <c r="E14" s="157"/>
      <c r="F14" s="157"/>
      <c r="G14" s="156" t="s">
        <v>9</v>
      </c>
      <c r="H14" s="156"/>
      <c r="I14" s="156"/>
      <c r="J14" s="157"/>
      <c r="K14" s="157"/>
      <c r="L14" s="157"/>
      <c r="M14" s="157"/>
      <c r="N14" s="157"/>
      <c r="O14" s="157"/>
      <c r="P14" s="157"/>
      <c r="Q14" s="157"/>
    </row>
    <row r="15" spans="1:17" s="58" customFormat="1" ht="18" customHeight="1" x14ac:dyDescent="0.25">
      <c r="A15" s="158" t="s">
        <v>26</v>
      </c>
      <c r="B15" s="159"/>
      <c r="C15" s="160"/>
      <c r="D15" s="161"/>
      <c r="E15" s="162"/>
      <c r="F15" s="163"/>
      <c r="G15" s="158" t="s">
        <v>27</v>
      </c>
      <c r="H15" s="159"/>
      <c r="I15" s="160"/>
      <c r="J15" s="164"/>
      <c r="K15" s="165"/>
      <c r="L15" s="165"/>
      <c r="M15" s="165"/>
      <c r="N15" s="165"/>
      <c r="O15" s="165"/>
      <c r="P15" s="165"/>
      <c r="Q15" s="166"/>
    </row>
    <row r="16" spans="1:17" s="58" customFormat="1" ht="18" customHeight="1" x14ac:dyDescent="0.25">
      <c r="A16" s="156" t="s">
        <v>10</v>
      </c>
      <c r="B16" s="156"/>
      <c r="C16" s="156"/>
      <c r="D16" s="157"/>
      <c r="E16" s="157"/>
      <c r="F16" s="157"/>
      <c r="G16" s="156" t="s">
        <v>16</v>
      </c>
      <c r="H16" s="156"/>
      <c r="I16" s="156"/>
      <c r="J16" s="181"/>
      <c r="K16" s="182"/>
      <c r="L16" s="183"/>
      <c r="M16" s="184" t="s">
        <v>17</v>
      </c>
      <c r="N16" s="184"/>
      <c r="O16" s="184"/>
      <c r="P16" s="184"/>
      <c r="Q16" s="62"/>
    </row>
    <row r="17" spans="1:17" ht="13.5" customHeight="1" x14ac:dyDescent="0.25">
      <c r="A17" s="141" t="s">
        <v>18</v>
      </c>
      <c r="B17" s="142"/>
      <c r="C17" s="142"/>
      <c r="D17" s="142"/>
      <c r="E17" s="142"/>
      <c r="F17" s="142"/>
      <c r="G17" s="142"/>
      <c r="H17" s="142"/>
      <c r="I17" s="142"/>
      <c r="J17" s="142"/>
      <c r="K17" s="142"/>
      <c r="L17" s="142"/>
      <c r="M17" s="142"/>
      <c r="N17" s="142"/>
      <c r="O17" s="142"/>
      <c r="P17" s="142"/>
      <c r="Q17" s="143"/>
    </row>
    <row r="18" spans="1:17" ht="13.5" customHeight="1" x14ac:dyDescent="0.25">
      <c r="A18" s="230"/>
      <c r="B18" s="231"/>
      <c r="C18" s="231"/>
      <c r="D18" s="231"/>
      <c r="E18" s="231"/>
      <c r="F18" s="231"/>
      <c r="G18" s="231"/>
      <c r="H18" s="231"/>
      <c r="I18" s="231"/>
      <c r="J18" s="231"/>
      <c r="K18" s="231"/>
      <c r="L18" s="231"/>
      <c r="M18" s="231"/>
      <c r="N18" s="231"/>
      <c r="O18" s="231"/>
      <c r="P18" s="231"/>
      <c r="Q18" s="232"/>
    </row>
    <row r="19" spans="1:17" ht="13.5" customHeight="1" x14ac:dyDescent="0.25">
      <c r="A19" s="233"/>
      <c r="B19" s="234"/>
      <c r="C19" s="234"/>
      <c r="D19" s="234"/>
      <c r="E19" s="234"/>
      <c r="F19" s="234"/>
      <c r="G19" s="234"/>
      <c r="H19" s="234"/>
      <c r="I19" s="234"/>
      <c r="J19" s="234"/>
      <c r="K19" s="234"/>
      <c r="L19" s="234"/>
      <c r="M19" s="234"/>
      <c r="N19" s="234"/>
      <c r="O19" s="234"/>
      <c r="P19" s="234"/>
      <c r="Q19" s="235"/>
    </row>
    <row r="20" spans="1:17" ht="13.5" customHeight="1" x14ac:dyDescent="0.25">
      <c r="A20" s="233"/>
      <c r="B20" s="234"/>
      <c r="C20" s="234"/>
      <c r="D20" s="234"/>
      <c r="E20" s="234"/>
      <c r="F20" s="234"/>
      <c r="G20" s="234"/>
      <c r="H20" s="234"/>
      <c r="I20" s="234"/>
      <c r="J20" s="234"/>
      <c r="K20" s="234"/>
      <c r="L20" s="234"/>
      <c r="M20" s="234"/>
      <c r="N20" s="234"/>
      <c r="O20" s="234"/>
      <c r="P20" s="234"/>
      <c r="Q20" s="235"/>
    </row>
    <row r="21" spans="1:17" ht="13.5" customHeight="1" x14ac:dyDescent="0.25">
      <c r="A21" s="236"/>
      <c r="B21" s="237"/>
      <c r="C21" s="237"/>
      <c r="D21" s="237"/>
      <c r="E21" s="237"/>
      <c r="F21" s="237"/>
      <c r="G21" s="237"/>
      <c r="H21" s="237"/>
      <c r="I21" s="237"/>
      <c r="J21" s="237"/>
      <c r="K21" s="237"/>
      <c r="L21" s="237"/>
      <c r="M21" s="237"/>
      <c r="N21" s="237"/>
      <c r="O21" s="237"/>
      <c r="P21" s="237"/>
      <c r="Q21" s="238"/>
    </row>
    <row r="22" spans="1:17" ht="13.5" customHeight="1" x14ac:dyDescent="0.25">
      <c r="A22" s="151" t="s">
        <v>19</v>
      </c>
      <c r="B22" s="152"/>
      <c r="C22" s="152"/>
      <c r="D22" s="152"/>
      <c r="E22" s="152"/>
      <c r="F22" s="152"/>
      <c r="G22" s="152"/>
      <c r="H22" s="152"/>
      <c r="I22" s="152"/>
      <c r="J22" s="152"/>
      <c r="K22" s="152"/>
      <c r="L22" s="152"/>
      <c r="M22" s="152"/>
      <c r="N22" s="152"/>
      <c r="O22" s="152"/>
      <c r="P22" s="152"/>
      <c r="Q22" s="153"/>
    </row>
    <row r="23" spans="1:17" ht="13.5" customHeight="1" x14ac:dyDescent="0.25">
      <c r="A23" s="167" t="s">
        <v>184</v>
      </c>
      <c r="B23" s="168"/>
      <c r="C23" s="168"/>
      <c r="D23" s="168"/>
      <c r="E23" s="168"/>
      <c r="F23" s="168"/>
      <c r="G23" s="168"/>
      <c r="H23" s="168"/>
      <c r="I23" s="168"/>
      <c r="J23" s="168"/>
      <c r="K23" s="168"/>
      <c r="L23" s="168"/>
      <c r="M23" s="168"/>
      <c r="N23" s="168"/>
      <c r="O23" s="168"/>
      <c r="P23" s="168"/>
      <c r="Q23" s="169"/>
    </row>
    <row r="24" spans="1:17" ht="13.5" customHeight="1" x14ac:dyDescent="0.25">
      <c r="A24" s="154" t="s">
        <v>20</v>
      </c>
      <c r="B24" s="154"/>
      <c r="C24" s="154"/>
      <c r="D24" s="154"/>
      <c r="E24" s="154"/>
      <c r="F24" s="155"/>
      <c r="G24" s="155"/>
      <c r="H24" s="154" t="s">
        <v>21</v>
      </c>
      <c r="I24" s="154"/>
      <c r="J24" s="154"/>
      <c r="K24" s="170"/>
      <c r="L24" s="170"/>
      <c r="M24" s="154" t="s">
        <v>22</v>
      </c>
      <c r="N24" s="154"/>
      <c r="O24" s="154"/>
      <c r="P24" s="154"/>
      <c r="Q24" s="57"/>
    </row>
    <row r="25" spans="1:17" ht="13.5" customHeight="1" x14ac:dyDescent="0.25">
      <c r="A25" s="144" t="s">
        <v>23</v>
      </c>
      <c r="B25" s="145"/>
      <c r="C25" s="145"/>
      <c r="D25" s="145"/>
      <c r="E25" s="145"/>
      <c r="F25" s="145"/>
      <c r="G25" s="145"/>
      <c r="H25" s="145"/>
      <c r="I25" s="145"/>
      <c r="J25" s="145"/>
      <c r="K25" s="145"/>
      <c r="L25" s="145"/>
      <c r="M25" s="145"/>
      <c r="N25" s="145"/>
      <c r="O25" s="145"/>
      <c r="P25" s="145"/>
      <c r="Q25" s="146"/>
    </row>
    <row r="26" spans="1:17" ht="13.5" customHeight="1" x14ac:dyDescent="0.25">
      <c r="A26" s="147" t="s">
        <v>127</v>
      </c>
      <c r="B26" s="148"/>
      <c r="C26" s="148"/>
      <c r="D26" s="148"/>
      <c r="E26" s="148"/>
      <c r="F26" s="148"/>
      <c r="G26" s="148"/>
      <c r="H26" s="148"/>
      <c r="I26" s="148"/>
      <c r="J26" s="148"/>
      <c r="K26" s="148"/>
      <c r="L26" s="149" t="str">
        <f>IF(ISBLANK(ANNSAL)," ",IF(ACT="Yes","Acting Salary",IF(PROMO="Yes","Pre-Promotion Salary","Annual Salary")))</f>
        <v xml:space="preserve"> </v>
      </c>
      <c r="M26" s="150"/>
      <c r="N26" s="150"/>
      <c r="O26" s="150"/>
      <c r="P26" s="150"/>
      <c r="Q26" s="150"/>
    </row>
    <row r="27" spans="1:17" ht="13.5" customHeight="1" x14ac:dyDescent="0.25">
      <c r="A27" s="9"/>
      <c r="B27" s="10"/>
      <c r="C27" s="10"/>
      <c r="D27" s="10"/>
      <c r="E27" s="10"/>
      <c r="F27" s="10"/>
      <c r="G27" s="10"/>
      <c r="H27" s="10"/>
      <c r="I27" s="10"/>
      <c r="J27" s="10"/>
      <c r="K27" s="10"/>
      <c r="L27" s="10"/>
      <c r="M27" s="10"/>
      <c r="N27" s="10"/>
      <c r="O27" s="10"/>
      <c r="P27" s="10"/>
      <c r="Q27" s="11"/>
    </row>
    <row r="28" spans="1:17" s="42" customFormat="1" ht="15" customHeight="1" x14ac:dyDescent="0.3">
      <c r="A28" s="39"/>
      <c r="B28" s="138" t="s">
        <v>24</v>
      </c>
      <c r="C28" s="138"/>
      <c r="D28" s="139"/>
      <c r="E28" s="122" t="str">
        <f>IF(ISBLANK(PERNR)," ", PERNR)</f>
        <v xml:space="preserve"> </v>
      </c>
      <c r="F28" s="122"/>
      <c r="G28" s="131" t="s">
        <v>25</v>
      </c>
      <c r="H28" s="131"/>
      <c r="I28" s="131"/>
      <c r="J28" s="131"/>
      <c r="K28" s="131"/>
      <c r="L28" s="131"/>
      <c r="M28" s="132" t="str">
        <f>IF(ISBLANK(RIFDate)," ", RIFDate)</f>
        <v xml:space="preserve"> </v>
      </c>
      <c r="N28" s="132"/>
      <c r="O28" s="40"/>
      <c r="P28" s="40"/>
      <c r="Q28" s="41"/>
    </row>
    <row r="29" spans="1:17" s="42" customFormat="1" ht="15" customHeight="1" x14ac:dyDescent="0.3">
      <c r="A29" s="43"/>
      <c r="B29" s="69" t="s">
        <v>1</v>
      </c>
      <c r="C29" s="69"/>
      <c r="D29" s="69"/>
      <c r="E29" s="121" t="str">
        <f>IF(ISBLANK(NAME)," ", NAME)</f>
        <v xml:space="preserve"> </v>
      </c>
      <c r="F29" s="121"/>
      <c r="G29" s="121"/>
      <c r="H29" s="121"/>
      <c r="I29" s="121"/>
      <c r="J29" s="121"/>
      <c r="K29" s="121"/>
      <c r="L29" s="121"/>
      <c r="M29" s="44"/>
      <c r="N29" s="44"/>
      <c r="O29" s="44"/>
      <c r="P29" s="44"/>
      <c r="Q29" s="41"/>
    </row>
    <row r="30" spans="1:17" s="45" customFormat="1" ht="15" customHeight="1" x14ac:dyDescent="0.3">
      <c r="A30" s="43"/>
      <c r="B30" s="44"/>
      <c r="C30" s="44"/>
      <c r="D30" s="44"/>
      <c r="E30" s="44"/>
      <c r="F30" s="44"/>
      <c r="G30" s="44"/>
      <c r="H30" s="44"/>
      <c r="I30" s="44"/>
      <c r="J30" s="44"/>
      <c r="K30" s="44"/>
      <c r="L30" s="44"/>
      <c r="M30" s="44"/>
      <c r="N30" s="44"/>
      <c r="O30" s="44"/>
      <c r="P30" s="44"/>
      <c r="Q30" s="41"/>
    </row>
    <row r="31" spans="1:17" s="42" customFormat="1" ht="15" customHeight="1" x14ac:dyDescent="0.3">
      <c r="A31" s="46"/>
      <c r="B31" s="129" t="s">
        <v>28</v>
      </c>
      <c r="C31" s="129"/>
      <c r="D31" s="129"/>
      <c r="E31" s="64" t="str">
        <f>IF(ISBLANK(AGENCY)," ",VLOOKUP(AGENCY,'Personnel Areas'!A1:C29,3,FALSE))</f>
        <v xml:space="preserve"> </v>
      </c>
      <c r="F31" s="65"/>
      <c r="G31" s="66" t="str">
        <f>IF(ISBLANK(AGENCY)," ",VLOOKUP(AGENCY,'Personnel Areas'!A1:C29,2,FALSE))</f>
        <v xml:space="preserve"> </v>
      </c>
      <c r="H31" s="67"/>
      <c r="I31" s="67"/>
      <c r="J31" s="67"/>
      <c r="K31" s="67"/>
      <c r="L31" s="67"/>
      <c r="M31" s="67"/>
      <c r="N31" s="67"/>
      <c r="O31" s="67"/>
      <c r="P31" s="67"/>
      <c r="Q31" s="68"/>
    </row>
    <row r="32" spans="1:17" s="47" customFormat="1" ht="15" customHeight="1" x14ac:dyDescent="0.3">
      <c r="A32" s="46"/>
      <c r="B32" s="126" t="s">
        <v>8</v>
      </c>
      <c r="C32" s="126"/>
      <c r="D32" s="126"/>
      <c r="E32" s="140" t="str">
        <f>IF(ISBLANK(POSITNO)," ",POSITNO)</f>
        <v xml:space="preserve"> </v>
      </c>
      <c r="F32" s="140"/>
      <c r="G32" s="140"/>
      <c r="H32" s="140" t="str">
        <f>IF(ISBLANK(CLASS)," ", CLASS)</f>
        <v xml:space="preserve"> </v>
      </c>
      <c r="I32" s="140"/>
      <c r="J32" s="140"/>
      <c r="K32" s="140"/>
      <c r="L32" s="140"/>
      <c r="M32" s="140"/>
      <c r="N32" s="140"/>
      <c r="O32" s="140"/>
      <c r="P32" s="140"/>
      <c r="Q32" s="140"/>
    </row>
    <row r="33" spans="1:17" s="42" customFormat="1" ht="15" customHeight="1" x14ac:dyDescent="0.3">
      <c r="A33" s="46"/>
      <c r="B33" s="126" t="s">
        <v>29</v>
      </c>
      <c r="C33" s="126"/>
      <c r="D33" s="127"/>
      <c r="E33" s="128" t="str">
        <f>IF(ISBLANK(ANNSAL)," ",IF(L26="Pre-Promotion Salary",PRESAL,IF(L26="Acting Salary",ACTSAL,IF(L26="Annual Salary",ANNSAL," "))))</f>
        <v xml:space="preserve"> </v>
      </c>
      <c r="F33" s="128"/>
      <c r="G33" s="128"/>
      <c r="H33" s="128"/>
      <c r="I33" s="48"/>
      <c r="J33" s="48"/>
      <c r="K33" s="48"/>
      <c r="L33" s="48"/>
      <c r="M33" s="48"/>
      <c r="N33" s="48"/>
      <c r="O33" s="48"/>
      <c r="P33" s="48"/>
      <c r="Q33" s="49"/>
    </row>
    <row r="34" spans="1:17" s="42" customFormat="1" ht="15" customHeight="1" x14ac:dyDescent="0.3">
      <c r="A34" s="46"/>
      <c r="B34" s="50"/>
      <c r="C34" s="50"/>
      <c r="D34" s="50"/>
      <c r="E34" s="50"/>
      <c r="F34" s="50"/>
      <c r="G34" s="50"/>
      <c r="H34" s="50"/>
      <c r="I34" s="50"/>
      <c r="J34" s="50"/>
      <c r="K34" s="50"/>
      <c r="L34" s="50"/>
      <c r="M34" s="50"/>
      <c r="N34" s="50"/>
      <c r="O34" s="50"/>
      <c r="P34" s="50"/>
      <c r="Q34" s="51"/>
    </row>
    <row r="35" spans="1:17" s="42" customFormat="1" ht="15" customHeight="1" x14ac:dyDescent="0.3">
      <c r="A35" s="46"/>
      <c r="B35" s="129" t="s">
        <v>30</v>
      </c>
      <c r="C35" s="129"/>
      <c r="D35" s="129"/>
      <c r="E35" s="129"/>
      <c r="F35" s="31" t="str">
        <f>IF(ISBLANK(SVC)," ",SVC)</f>
        <v xml:space="preserve"> </v>
      </c>
      <c r="G35" s="35" t="s">
        <v>31</v>
      </c>
      <c r="H35" s="130" t="str">
        <f>IF(ISBLANK(ASOF)," ",ASOF)</f>
        <v xml:space="preserve"> </v>
      </c>
      <c r="I35" s="130"/>
      <c r="J35" s="130"/>
      <c r="K35" s="50"/>
      <c r="L35" s="50"/>
      <c r="M35" s="50"/>
      <c r="N35" s="50"/>
      <c r="O35" s="52"/>
      <c r="P35" s="50"/>
      <c r="Q35" s="51"/>
    </row>
    <row r="36" spans="1:17" s="42" customFormat="1" ht="15" customHeight="1" x14ac:dyDescent="0.3">
      <c r="A36" s="46"/>
      <c r="B36" s="134" t="s">
        <v>32</v>
      </c>
      <c r="C36" s="134"/>
      <c r="D36" s="134"/>
      <c r="E36" s="113" t="str">
        <f>IF(ISBLANK(SVC)," ",IF(ASM=9,(SS/9)*O41,IF(ASM=10,(SS/10)*O41,IF(ASM=11,(#REF!),(SS/12)*O41))))</f>
        <v xml:space="preserve"> </v>
      </c>
      <c r="F36" s="113"/>
      <c r="G36" s="113"/>
      <c r="H36" s="53"/>
      <c r="I36" s="50"/>
      <c r="J36" s="50"/>
      <c r="K36" s="50"/>
      <c r="L36" s="50"/>
      <c r="M36" s="50"/>
      <c r="N36" s="50"/>
      <c r="O36" s="50"/>
      <c r="P36" s="50"/>
      <c r="Q36" s="51"/>
    </row>
    <row r="37" spans="1:17" s="42" customFormat="1" ht="15" customHeight="1" x14ac:dyDescent="0.3">
      <c r="A37" s="46"/>
      <c r="B37" s="50"/>
      <c r="C37" s="50"/>
      <c r="D37" s="50"/>
      <c r="E37" s="50"/>
      <c r="F37" s="50"/>
      <c r="G37" s="50"/>
      <c r="H37" s="50"/>
      <c r="I37" s="50"/>
      <c r="J37" s="50"/>
      <c r="K37" s="50"/>
      <c r="L37" s="50"/>
      <c r="M37" s="50"/>
      <c r="N37" s="50"/>
      <c r="O37" s="50"/>
      <c r="P37" s="50"/>
      <c r="Q37" s="51"/>
    </row>
    <row r="38" spans="1:17" s="42" customFormat="1" ht="15" customHeight="1" x14ac:dyDescent="0.3">
      <c r="A38" s="46"/>
      <c r="B38" s="118" t="s">
        <v>33</v>
      </c>
      <c r="C38" s="123"/>
      <c r="D38" s="130" t="str">
        <f>IF(ISBLANK(DOB)," ",DOB)</f>
        <v xml:space="preserve"> </v>
      </c>
      <c r="E38" s="137"/>
      <c r="F38" s="137"/>
      <c r="G38" s="50"/>
      <c r="H38" s="50"/>
      <c r="I38" s="50"/>
      <c r="J38" s="50"/>
      <c r="K38" s="50"/>
      <c r="L38" s="50"/>
      <c r="M38" s="50"/>
      <c r="N38" s="50"/>
      <c r="O38" s="50"/>
      <c r="P38" s="50"/>
      <c r="Q38" s="51"/>
    </row>
    <row r="39" spans="1:17" s="42" customFormat="1" ht="15" customHeight="1" x14ac:dyDescent="0.3">
      <c r="A39" s="46"/>
      <c r="B39" s="50"/>
      <c r="C39" s="134" t="s">
        <v>34</v>
      </c>
      <c r="D39" s="135"/>
      <c r="E39" s="136" t="str">
        <f>IF(DOB&lt;=0, " ",IF(AF&lt;SF,AF,SF))</f>
        <v xml:space="preserve"> </v>
      </c>
      <c r="F39" s="136" t="e">
        <f ca="1">IF(Age&lt;40,0,(SS*0.025)*(Age-40))</f>
        <v>#VALUE!</v>
      </c>
      <c r="G39" s="136" t="e">
        <f ca="1">IF(Age&lt;40,0,(SS*0.025)*(Age-40))</f>
        <v>#VALUE!</v>
      </c>
      <c r="H39" s="136" t="e">
        <f ca="1">IF(Age&lt;40,0,(SS*0.025)*(Age-40))</f>
        <v>#VALUE!</v>
      </c>
      <c r="I39" s="54"/>
      <c r="J39" s="50"/>
      <c r="K39" s="50"/>
      <c r="L39" s="54"/>
      <c r="M39" s="50"/>
      <c r="N39" s="50"/>
      <c r="O39" s="50"/>
      <c r="P39" s="55" t="e">
        <f ca="1">IF(Age&lt;40,0,(SS*0.025)*(Age-39))</f>
        <v>#VALUE!</v>
      </c>
      <c r="Q39" s="51"/>
    </row>
    <row r="40" spans="1:17" s="42" customFormat="1" ht="15" customHeight="1" x14ac:dyDescent="0.3">
      <c r="A40" s="46"/>
      <c r="B40" s="50"/>
      <c r="C40" s="50"/>
      <c r="D40" s="50"/>
      <c r="E40" s="133"/>
      <c r="F40" s="133"/>
      <c r="G40" s="50"/>
      <c r="H40" s="50"/>
      <c r="I40" s="50"/>
      <c r="J40" s="50"/>
      <c r="K40" s="50"/>
      <c r="L40" s="50"/>
      <c r="M40" s="50"/>
      <c r="N40" s="50"/>
      <c r="O40" s="50"/>
      <c r="P40" s="50"/>
      <c r="Q40" s="51"/>
    </row>
    <row r="41" spans="1:17" s="42" customFormat="1" ht="15" customHeight="1" x14ac:dyDescent="0.3">
      <c r="A41" s="46"/>
      <c r="B41" s="50"/>
      <c r="C41" s="50"/>
      <c r="D41" s="118" t="s">
        <v>35</v>
      </c>
      <c r="E41" s="118"/>
      <c r="F41" s="118"/>
      <c r="G41" s="118"/>
      <c r="H41" s="113" t="str">
        <f>IF(ISBLANK(SVC)," ",SF+E39)</f>
        <v xml:space="preserve"> </v>
      </c>
      <c r="I41" s="113"/>
      <c r="J41" s="113"/>
      <c r="K41" s="113"/>
      <c r="L41" s="118" t="s">
        <v>36</v>
      </c>
      <c r="M41" s="118"/>
      <c r="N41" s="123"/>
      <c r="O41" s="32" t="str">
        <f>IF(AND(SVC&gt;=12,SVC&lt;60),1,IF(AND(SVC&gt;=60,SVC&lt;120),2,IF(AND(SVC&gt;=120,SVC&lt;240),3,IF(SVC&gt;=240,4," "))))</f>
        <v xml:space="preserve"> </v>
      </c>
      <c r="P41" s="124" t="s">
        <v>37</v>
      </c>
      <c r="Q41" s="125"/>
    </row>
    <row r="42" spans="1:17" s="42" customFormat="1" ht="15" customHeight="1" x14ac:dyDescent="0.3">
      <c r="A42" s="46"/>
      <c r="B42" s="50"/>
      <c r="C42" s="50"/>
      <c r="D42" s="50"/>
      <c r="E42" s="50"/>
      <c r="F42" s="50"/>
      <c r="G42" s="50"/>
      <c r="H42" s="113" t="str">
        <f>IF(ISBLANK(SVC)," ",H41/O41)</f>
        <v xml:space="preserve"> </v>
      </c>
      <c r="I42" s="113"/>
      <c r="J42" s="113"/>
      <c r="K42" s="113"/>
      <c r="L42" s="114" t="s">
        <v>38</v>
      </c>
      <c r="M42" s="115"/>
      <c r="N42" s="50"/>
      <c r="O42" s="50"/>
      <c r="P42" s="50"/>
      <c r="Q42" s="51"/>
    </row>
    <row r="43" spans="1:17" s="42" customFormat="1" ht="15" customHeight="1" x14ac:dyDescent="0.3">
      <c r="A43" s="46"/>
      <c r="B43" s="50"/>
      <c r="C43" s="50"/>
      <c r="D43" s="50"/>
      <c r="E43" s="50"/>
      <c r="F43" s="50"/>
      <c r="G43" s="50"/>
      <c r="H43" s="50"/>
      <c r="I43" s="50"/>
      <c r="J43" s="50"/>
      <c r="K43" s="50"/>
      <c r="L43" s="50"/>
      <c r="M43" s="50"/>
      <c r="N43" s="50"/>
      <c r="O43" s="50"/>
      <c r="P43" s="50"/>
      <c r="Q43" s="51"/>
    </row>
    <row r="44" spans="1:17" s="42" customFormat="1" ht="15" customHeight="1" x14ac:dyDescent="0.3">
      <c r="A44" s="46"/>
      <c r="B44" s="50"/>
      <c r="C44" s="50"/>
      <c r="D44" s="50"/>
      <c r="E44" s="50"/>
      <c r="F44" s="50"/>
      <c r="G44" s="118" t="s">
        <v>39</v>
      </c>
      <c r="H44" s="118"/>
      <c r="I44" s="118"/>
      <c r="J44" s="119" t="str">
        <f>IF(ISBLANK(SVC)," ",CSM/12)</f>
        <v xml:space="preserve"> </v>
      </c>
      <c r="K44" s="119"/>
      <c r="L44" s="34" t="s">
        <v>40</v>
      </c>
      <c r="M44" s="33"/>
      <c r="N44" s="50"/>
      <c r="O44" s="50"/>
      <c r="P44" s="50"/>
      <c r="Q44" s="51"/>
    </row>
    <row r="45" spans="1:17" ht="13.5" customHeight="1" x14ac:dyDescent="0.25">
      <c r="A45" s="12"/>
      <c r="B45" s="13"/>
      <c r="C45" s="13"/>
      <c r="D45" s="13"/>
      <c r="E45" s="13"/>
      <c r="F45" s="13"/>
      <c r="G45" s="18"/>
      <c r="H45" s="18"/>
      <c r="I45" s="18"/>
      <c r="J45" s="14"/>
      <c r="K45" s="14"/>
      <c r="L45" s="15"/>
      <c r="M45" s="13"/>
      <c r="N45" s="13"/>
      <c r="O45" s="13"/>
      <c r="P45" s="13"/>
      <c r="Q45" s="16"/>
    </row>
    <row r="46" spans="1:17" ht="13.5" customHeight="1" x14ac:dyDescent="0.25">
      <c r="A46" s="80" t="s">
        <v>105</v>
      </c>
      <c r="B46" s="81"/>
      <c r="C46" s="81"/>
      <c r="D46" s="81"/>
      <c r="E46" s="81"/>
      <c r="F46" s="81"/>
      <c r="G46" s="81"/>
      <c r="H46" s="81"/>
      <c r="I46" s="81"/>
      <c r="J46" s="81"/>
      <c r="K46" s="81"/>
      <c r="L46" s="81"/>
      <c r="M46" s="81"/>
      <c r="N46" s="81"/>
      <c r="O46" s="81"/>
      <c r="P46" s="81"/>
      <c r="Q46" s="82"/>
    </row>
    <row r="47" spans="1:17" ht="18" customHeight="1" x14ac:dyDescent="0.25">
      <c r="A47" s="79" t="s">
        <v>107</v>
      </c>
      <c r="B47" s="79"/>
      <c r="C47" s="79"/>
      <c r="D47" s="120"/>
      <c r="E47" s="120"/>
      <c r="F47" s="120"/>
      <c r="G47" s="120"/>
      <c r="H47" s="120"/>
      <c r="I47" s="120"/>
      <c r="J47" s="79" t="s">
        <v>106</v>
      </c>
      <c r="K47" s="79"/>
      <c r="L47" s="120"/>
      <c r="M47" s="120"/>
      <c r="N47" s="120"/>
      <c r="O47" s="120"/>
      <c r="P47" s="120"/>
      <c r="Q47" s="120"/>
    </row>
    <row r="48" spans="1:17" ht="18" customHeight="1" x14ac:dyDescent="0.25">
      <c r="A48" s="79" t="s">
        <v>108</v>
      </c>
      <c r="B48" s="79"/>
      <c r="C48" s="79"/>
      <c r="D48" s="120"/>
      <c r="E48" s="120"/>
      <c r="F48" s="120"/>
      <c r="G48" s="120"/>
      <c r="H48" s="120"/>
      <c r="I48" s="120"/>
      <c r="J48" s="79" t="s">
        <v>109</v>
      </c>
      <c r="K48" s="79"/>
      <c r="L48" s="120"/>
      <c r="M48" s="120"/>
      <c r="N48" s="120"/>
      <c r="O48" s="120"/>
      <c r="P48" s="120"/>
      <c r="Q48" s="120"/>
    </row>
    <row r="49" spans="1:17" ht="13.5" customHeight="1" x14ac:dyDescent="0.25">
      <c r="A49" s="248"/>
      <c r="B49" s="248"/>
      <c r="C49" s="248"/>
      <c r="D49" s="249"/>
      <c r="E49" s="249"/>
      <c r="F49" s="249"/>
      <c r="G49" s="249"/>
      <c r="H49" s="249"/>
      <c r="I49" s="249"/>
      <c r="J49" s="248"/>
      <c r="K49" s="248"/>
      <c r="L49" s="249"/>
      <c r="M49" s="249"/>
      <c r="N49" s="249"/>
      <c r="O49" s="249"/>
      <c r="P49" s="249"/>
      <c r="Q49" s="249"/>
    </row>
    <row r="50" spans="1:17" ht="13.5" customHeight="1" x14ac:dyDescent="0.25">
      <c r="A50" s="109" t="s">
        <v>110</v>
      </c>
      <c r="B50" s="110"/>
      <c r="C50" s="110"/>
      <c r="D50" s="110"/>
      <c r="E50" s="110"/>
      <c r="F50" s="110"/>
      <c r="G50" s="110"/>
      <c r="H50" s="110"/>
      <c r="I50" s="110"/>
      <c r="J50" s="110"/>
      <c r="K50" s="110"/>
      <c r="L50" s="110"/>
      <c r="M50" s="110"/>
      <c r="N50" s="110"/>
      <c r="O50" s="110"/>
      <c r="P50" s="110"/>
      <c r="Q50" s="111"/>
    </row>
    <row r="51" spans="1:17" ht="13.5" customHeight="1" x14ac:dyDescent="0.25">
      <c r="A51" s="116"/>
      <c r="B51" s="117"/>
      <c r="C51" s="117"/>
      <c r="D51" s="117"/>
      <c r="E51" s="117"/>
      <c r="F51" s="117"/>
      <c r="G51" s="117"/>
      <c r="H51" s="117"/>
      <c r="I51" s="117"/>
      <c r="J51" s="117"/>
      <c r="K51" s="108" t="s">
        <v>111</v>
      </c>
      <c r="L51" s="108"/>
      <c r="M51" s="108"/>
      <c r="N51" s="112"/>
      <c r="O51" s="112"/>
      <c r="P51" s="112"/>
      <c r="Q51" s="112"/>
    </row>
    <row r="52" spans="1:17" ht="13.5" customHeight="1" x14ac:dyDescent="0.25">
      <c r="A52" s="102" t="s">
        <v>2</v>
      </c>
      <c r="B52" s="102"/>
      <c r="C52" s="102"/>
      <c r="D52" s="106" t="str">
        <f>IF(ISBLANK(AGENCY)," ", AGENCY)</f>
        <v xml:space="preserve"> </v>
      </c>
      <c r="E52" s="106"/>
      <c r="F52" s="106"/>
      <c r="G52" s="106"/>
      <c r="H52" s="106"/>
      <c r="I52" s="106"/>
      <c r="J52" s="106"/>
      <c r="K52" s="108" t="s">
        <v>3</v>
      </c>
      <c r="L52" s="108"/>
      <c r="M52" s="106" t="str">
        <f>IF(ISBLANK(Division)," ", Division)</f>
        <v xml:space="preserve"> </v>
      </c>
      <c r="N52" s="106"/>
      <c r="O52" s="106"/>
      <c r="P52" s="106"/>
      <c r="Q52" s="106"/>
    </row>
    <row r="53" spans="1:17" ht="14.25" customHeight="1" x14ac:dyDescent="0.25">
      <c r="A53" s="102" t="s">
        <v>1</v>
      </c>
      <c r="B53" s="102"/>
      <c r="C53" s="102"/>
      <c r="D53" s="106" t="str">
        <f>IF(ISBLANK(NAME), " ", NAME)</f>
        <v xml:space="preserve"> </v>
      </c>
      <c r="E53" s="106"/>
      <c r="F53" s="106"/>
      <c r="G53" s="106"/>
      <c r="H53" s="106"/>
      <c r="I53" s="106"/>
      <c r="J53" s="102" t="s">
        <v>113</v>
      </c>
      <c r="K53" s="102"/>
      <c r="L53" s="102"/>
      <c r="M53" s="103" t="str">
        <f>IF(ISBLANK(PERNR), " ", PERNR)</f>
        <v xml:space="preserve"> </v>
      </c>
      <c r="N53" s="103"/>
      <c r="O53" s="103"/>
      <c r="P53" s="103"/>
      <c r="Q53" s="103"/>
    </row>
    <row r="54" spans="1:17" ht="18" customHeight="1" x14ac:dyDescent="0.25">
      <c r="A54" s="102" t="s">
        <v>112</v>
      </c>
      <c r="B54" s="102"/>
      <c r="C54" s="102"/>
      <c r="D54" s="107" t="str">
        <f>IF(ISBLANK(RIFDate)," ",RIFDate)</f>
        <v xml:space="preserve"> </v>
      </c>
      <c r="E54" s="107"/>
      <c r="F54" s="107"/>
      <c r="G54" s="107"/>
      <c r="H54" s="107"/>
      <c r="I54" s="107"/>
      <c r="J54" s="102" t="s">
        <v>114</v>
      </c>
      <c r="K54" s="102"/>
      <c r="L54" s="102"/>
      <c r="M54" s="104" t="str">
        <f>Sev</f>
        <v xml:space="preserve"> </v>
      </c>
      <c r="N54" s="104"/>
      <c r="O54" s="104"/>
      <c r="P54" s="104"/>
      <c r="Q54" s="104"/>
    </row>
    <row r="55" spans="1:17" ht="18" customHeight="1" x14ac:dyDescent="0.25">
      <c r="A55" s="102" t="s">
        <v>8</v>
      </c>
      <c r="B55" s="102"/>
      <c r="C55" s="102"/>
      <c r="D55" s="106" t="str">
        <f>IF(ISBLANK(POSITNO)," ",POSITNO)</f>
        <v xml:space="preserve"> </v>
      </c>
      <c r="E55" s="106"/>
      <c r="F55" s="106"/>
      <c r="G55" s="106"/>
      <c r="H55" s="106"/>
      <c r="I55" s="106"/>
      <c r="J55" s="102" t="s">
        <v>115</v>
      </c>
      <c r="K55" s="102"/>
      <c r="L55" s="102"/>
      <c r="M55" s="105" t="str">
        <f>IF(ISBLANK(CLASS), " ",CLASS)</f>
        <v xml:space="preserve"> </v>
      </c>
      <c r="N55" s="105"/>
      <c r="O55" s="105"/>
      <c r="P55" s="105"/>
      <c r="Q55" s="105"/>
    </row>
    <row r="56" spans="1:17" ht="18" customHeight="1" x14ac:dyDescent="0.25">
      <c r="A56" s="99" t="s">
        <v>116</v>
      </c>
      <c r="B56" s="99"/>
      <c r="C56" s="99"/>
      <c r="D56" s="37" t="s">
        <v>187</v>
      </c>
      <c r="E56" s="73" t="s">
        <v>117</v>
      </c>
      <c r="F56" s="74"/>
      <c r="G56" s="75"/>
      <c r="H56" s="99" t="s">
        <v>118</v>
      </c>
      <c r="I56" s="99"/>
      <c r="J56" s="99"/>
      <c r="K56" s="100" t="s">
        <v>188</v>
      </c>
      <c r="L56" s="101"/>
      <c r="M56" s="73" t="s">
        <v>119</v>
      </c>
      <c r="N56" s="75"/>
      <c r="O56" s="99" t="s">
        <v>16</v>
      </c>
      <c r="P56" s="99"/>
      <c r="Q56" s="99"/>
    </row>
    <row r="57" spans="1:17" ht="20.100000000000001" customHeight="1" x14ac:dyDescent="0.25">
      <c r="A57" s="84"/>
      <c r="B57" s="84"/>
      <c r="C57" s="84"/>
      <c r="D57" s="36"/>
      <c r="E57" s="76"/>
      <c r="F57" s="77"/>
      <c r="G57" s="78"/>
      <c r="H57" s="84"/>
      <c r="I57" s="84"/>
      <c r="J57" s="84"/>
      <c r="K57" s="76"/>
      <c r="L57" s="78"/>
      <c r="M57" s="76"/>
      <c r="N57" s="78"/>
      <c r="O57" s="84"/>
      <c r="P57" s="84"/>
      <c r="Q57" s="84"/>
    </row>
    <row r="58" spans="1:17" ht="20.100000000000001" customHeight="1" x14ac:dyDescent="0.25">
      <c r="A58" s="84"/>
      <c r="B58" s="84"/>
      <c r="C58" s="84"/>
      <c r="D58" s="36"/>
      <c r="E58" s="76"/>
      <c r="F58" s="77"/>
      <c r="G58" s="78"/>
      <c r="H58" s="84"/>
      <c r="I58" s="84"/>
      <c r="J58" s="84"/>
      <c r="K58" s="76"/>
      <c r="L58" s="78"/>
      <c r="M58" s="76"/>
      <c r="N58" s="78"/>
      <c r="O58" s="84"/>
      <c r="P58" s="84"/>
      <c r="Q58" s="84"/>
    </row>
    <row r="59" spans="1:17" ht="20.100000000000001" customHeight="1" x14ac:dyDescent="0.25">
      <c r="A59" s="84"/>
      <c r="B59" s="84"/>
      <c r="C59" s="84"/>
      <c r="D59" s="36"/>
      <c r="E59" s="76"/>
      <c r="F59" s="77"/>
      <c r="G59" s="78"/>
      <c r="H59" s="84"/>
      <c r="I59" s="84"/>
      <c r="J59" s="84"/>
      <c r="K59" s="76"/>
      <c r="L59" s="78"/>
      <c r="M59" s="76"/>
      <c r="N59" s="78"/>
      <c r="O59" s="84"/>
      <c r="P59" s="84"/>
      <c r="Q59" s="84"/>
    </row>
    <row r="60" spans="1:17" ht="20.100000000000001" customHeight="1" x14ac:dyDescent="0.25">
      <c r="A60" s="84"/>
      <c r="B60" s="84"/>
      <c r="C60" s="84"/>
      <c r="D60" s="36"/>
      <c r="E60" s="76"/>
      <c r="F60" s="77"/>
      <c r="G60" s="78"/>
      <c r="H60" s="84"/>
      <c r="I60" s="84"/>
      <c r="J60" s="84"/>
      <c r="K60" s="76"/>
      <c r="L60" s="78"/>
      <c r="M60" s="76"/>
      <c r="N60" s="78"/>
      <c r="O60" s="84"/>
      <c r="P60" s="84"/>
      <c r="Q60" s="84"/>
    </row>
    <row r="61" spans="1:17" ht="20.100000000000001" customHeight="1" x14ac:dyDescent="0.25">
      <c r="A61" s="84"/>
      <c r="B61" s="84"/>
      <c r="C61" s="84"/>
      <c r="D61" s="36"/>
      <c r="E61" s="76"/>
      <c r="F61" s="77"/>
      <c r="G61" s="78"/>
      <c r="H61" s="84"/>
      <c r="I61" s="84"/>
      <c r="J61" s="84"/>
      <c r="K61" s="76"/>
      <c r="L61" s="78"/>
      <c r="M61" s="76"/>
      <c r="N61" s="78"/>
      <c r="O61" s="84"/>
      <c r="P61" s="84"/>
      <c r="Q61" s="84"/>
    </row>
    <row r="62" spans="1:17" ht="20.100000000000001" customHeight="1" x14ac:dyDescent="0.25">
      <c r="A62" s="84"/>
      <c r="B62" s="84"/>
      <c r="C62" s="84"/>
      <c r="D62" s="36"/>
      <c r="E62" s="76"/>
      <c r="F62" s="77"/>
      <c r="G62" s="78"/>
      <c r="H62" s="84"/>
      <c r="I62" s="84"/>
      <c r="J62" s="84"/>
      <c r="K62" s="76"/>
      <c r="L62" s="78"/>
      <c r="M62" s="76"/>
      <c r="N62" s="78"/>
      <c r="O62" s="84"/>
      <c r="P62" s="84"/>
      <c r="Q62" s="84"/>
    </row>
    <row r="63" spans="1:17" s="38" customFormat="1" ht="20.100000000000001" customHeight="1" x14ac:dyDescent="0.25">
      <c r="A63" s="84"/>
      <c r="B63" s="84"/>
      <c r="C63" s="84"/>
      <c r="D63" s="36"/>
      <c r="E63" s="76"/>
      <c r="F63" s="77"/>
      <c r="G63" s="78"/>
      <c r="H63" s="84"/>
      <c r="I63" s="84"/>
      <c r="J63" s="84"/>
      <c r="K63" s="76"/>
      <c r="L63" s="78"/>
      <c r="M63" s="76"/>
      <c r="N63" s="78"/>
      <c r="O63" s="84"/>
      <c r="P63" s="84"/>
      <c r="Q63" s="84"/>
    </row>
    <row r="64" spans="1:17" ht="20.100000000000001" customHeight="1" x14ac:dyDescent="0.25">
      <c r="A64" s="84"/>
      <c r="B64" s="84"/>
      <c r="C64" s="84"/>
      <c r="D64" s="36"/>
      <c r="E64" s="76"/>
      <c r="F64" s="77"/>
      <c r="G64" s="78"/>
      <c r="H64" s="84"/>
      <c r="I64" s="84"/>
      <c r="J64" s="84"/>
      <c r="K64" s="76"/>
      <c r="L64" s="78"/>
      <c r="M64" s="76"/>
      <c r="N64" s="78"/>
      <c r="O64" s="84"/>
      <c r="P64" s="84"/>
      <c r="Q64" s="84"/>
    </row>
    <row r="65" spans="1:17" ht="20.100000000000001" customHeight="1" x14ac:dyDescent="0.25">
      <c r="A65" s="84"/>
      <c r="B65" s="84"/>
      <c r="C65" s="84"/>
      <c r="D65" s="36"/>
      <c r="E65" s="76"/>
      <c r="F65" s="77"/>
      <c r="G65" s="78"/>
      <c r="H65" s="84"/>
      <c r="I65" s="84"/>
      <c r="J65" s="84"/>
      <c r="K65" s="76"/>
      <c r="L65" s="78"/>
      <c r="M65" s="76"/>
      <c r="N65" s="78"/>
      <c r="O65" s="84"/>
      <c r="P65" s="84"/>
      <c r="Q65" s="84"/>
    </row>
    <row r="66" spans="1:17" ht="20.100000000000001" customHeight="1" x14ac:dyDescent="0.25">
      <c r="A66" s="84"/>
      <c r="B66" s="84"/>
      <c r="C66" s="84"/>
      <c r="D66" s="36"/>
      <c r="E66" s="76"/>
      <c r="F66" s="77"/>
      <c r="G66" s="78"/>
      <c r="H66" s="84"/>
      <c r="I66" s="84"/>
      <c r="J66" s="84"/>
      <c r="K66" s="76"/>
      <c r="L66" s="78"/>
      <c r="M66" s="76"/>
      <c r="N66" s="78"/>
      <c r="O66" s="84"/>
      <c r="P66" s="84"/>
      <c r="Q66" s="84"/>
    </row>
    <row r="67" spans="1:17" ht="20.100000000000001" customHeight="1" x14ac:dyDescent="0.25">
      <c r="A67" s="2"/>
      <c r="B67" s="2"/>
      <c r="C67" s="2"/>
      <c r="D67" s="2"/>
      <c r="E67" s="2"/>
      <c r="F67" s="2"/>
      <c r="G67" s="2"/>
      <c r="H67" s="2"/>
      <c r="I67" s="2"/>
      <c r="J67" s="2"/>
      <c r="K67" s="3"/>
      <c r="L67" s="89" t="s">
        <v>120</v>
      </c>
      <c r="M67" s="89"/>
      <c r="N67" s="89"/>
      <c r="O67" s="88">
        <f>SUM(O57:Q66)</f>
        <v>0</v>
      </c>
      <c r="P67" s="88"/>
      <c r="Q67" s="88"/>
    </row>
    <row r="68" spans="1:17" ht="20.100000000000001" customHeight="1" x14ac:dyDescent="0.25">
      <c r="A68" s="93" t="s">
        <v>121</v>
      </c>
      <c r="B68" s="94"/>
      <c r="C68" s="94"/>
      <c r="D68" s="94"/>
      <c r="E68" s="94"/>
      <c r="F68" s="94"/>
      <c r="G68" s="94"/>
      <c r="H68" s="94"/>
      <c r="I68" s="94"/>
      <c r="J68" s="94"/>
      <c r="K68" s="94"/>
      <c r="L68" s="94"/>
      <c r="M68" s="94"/>
      <c r="N68" s="94"/>
      <c r="O68" s="94"/>
      <c r="P68" s="94"/>
      <c r="Q68" s="95"/>
    </row>
    <row r="69" spans="1:17" ht="20.100000000000001" customHeight="1" x14ac:dyDescent="0.25">
      <c r="A69" s="96"/>
      <c r="B69" s="97"/>
      <c r="C69" s="97"/>
      <c r="D69" s="97"/>
      <c r="E69" s="97"/>
      <c r="F69" s="97"/>
      <c r="G69" s="97"/>
      <c r="H69" s="97"/>
      <c r="I69" s="97"/>
      <c r="J69" s="97"/>
      <c r="K69" s="97"/>
      <c r="L69" s="97"/>
      <c r="M69" s="97"/>
      <c r="N69" s="97"/>
      <c r="O69" s="97"/>
      <c r="P69" s="97"/>
      <c r="Q69" s="98"/>
    </row>
    <row r="70" spans="1:17" ht="20.100000000000001" customHeight="1" x14ac:dyDescent="0.25">
      <c r="A70" s="92"/>
      <c r="B70" s="90"/>
      <c r="C70" s="90"/>
      <c r="D70" s="90"/>
      <c r="E70" s="90"/>
      <c r="F70" s="90"/>
      <c r="G70" s="90"/>
      <c r="H70" s="90"/>
      <c r="I70" s="90"/>
      <c r="J70" s="90"/>
      <c r="K70" s="90"/>
      <c r="L70" s="90"/>
      <c r="M70" s="90"/>
      <c r="N70" s="90"/>
      <c r="O70" s="90"/>
      <c r="P70" s="90"/>
      <c r="Q70" s="91"/>
    </row>
    <row r="71" spans="1:17" ht="20.100000000000001" customHeight="1" x14ac:dyDescent="0.35">
      <c r="A71" s="85" t="s">
        <v>122</v>
      </c>
      <c r="B71" s="86"/>
      <c r="C71" s="86"/>
      <c r="D71" s="86"/>
      <c r="E71" s="86"/>
      <c r="F71" s="86"/>
      <c r="G71" s="86"/>
      <c r="H71" s="86"/>
      <c r="I71" s="86"/>
      <c r="J71" s="86"/>
      <c r="K71" s="86"/>
      <c r="L71" s="86"/>
      <c r="M71" s="86"/>
      <c r="N71" s="86"/>
      <c r="O71" s="86"/>
      <c r="P71" s="86"/>
      <c r="Q71" s="87"/>
    </row>
    <row r="72" spans="1:17" ht="20.100000000000001" customHeight="1" x14ac:dyDescent="0.25">
      <c r="A72" s="79" t="s">
        <v>107</v>
      </c>
      <c r="B72" s="79"/>
      <c r="C72" s="79"/>
      <c r="D72" s="84"/>
      <c r="E72" s="84"/>
      <c r="F72" s="84"/>
      <c r="G72" s="84"/>
      <c r="H72" s="84"/>
      <c r="I72" s="84"/>
      <c r="J72" s="84"/>
      <c r="K72" s="79" t="s">
        <v>106</v>
      </c>
      <c r="L72" s="79"/>
      <c r="M72" s="84"/>
      <c r="N72" s="84"/>
      <c r="O72" s="84"/>
      <c r="P72" s="84"/>
      <c r="Q72" s="84"/>
    </row>
    <row r="73" spans="1:17" ht="21.95" customHeight="1" x14ac:dyDescent="0.25">
      <c r="A73" s="79" t="s">
        <v>108</v>
      </c>
      <c r="B73" s="79"/>
      <c r="C73" s="79"/>
      <c r="D73" s="84"/>
      <c r="E73" s="84"/>
      <c r="F73" s="84"/>
      <c r="G73" s="84"/>
      <c r="H73" s="84"/>
      <c r="I73" s="84"/>
      <c r="J73" s="84"/>
      <c r="K73" s="79" t="s">
        <v>109</v>
      </c>
      <c r="L73" s="79"/>
      <c r="M73" s="84"/>
      <c r="N73" s="84"/>
      <c r="O73" s="84"/>
      <c r="P73" s="84"/>
      <c r="Q73" s="84"/>
    </row>
    <row r="74" spans="1:17" ht="21.95" customHeight="1" x14ac:dyDescent="0.25">
      <c r="A74" s="80" t="s">
        <v>209</v>
      </c>
      <c r="B74" s="81"/>
      <c r="C74" s="81"/>
      <c r="D74" s="81"/>
      <c r="E74" s="81"/>
      <c r="F74" s="81"/>
      <c r="G74" s="81"/>
      <c r="H74" s="81"/>
      <c r="I74" s="81"/>
      <c r="J74" s="81"/>
      <c r="K74" s="81"/>
      <c r="L74" s="81"/>
      <c r="M74" s="81"/>
      <c r="N74" s="81"/>
      <c r="O74" s="81"/>
      <c r="P74" s="81"/>
      <c r="Q74" s="82"/>
    </row>
    <row r="75" spans="1:17" s="4" customFormat="1" ht="21.95" customHeight="1" x14ac:dyDescent="0.25">
      <c r="A75" s="239"/>
      <c r="B75" s="240"/>
      <c r="C75" s="240"/>
      <c r="D75" s="240"/>
      <c r="E75" s="240"/>
      <c r="F75" s="240"/>
      <c r="G75" s="240"/>
      <c r="H75" s="240"/>
      <c r="I75" s="240"/>
      <c r="J75" s="240"/>
      <c r="K75" s="240"/>
      <c r="L75" s="240"/>
      <c r="M75" s="240"/>
      <c r="N75" s="240"/>
      <c r="O75" s="240"/>
      <c r="P75" s="240"/>
      <c r="Q75" s="241"/>
    </row>
    <row r="76" spans="1:17" s="4" customFormat="1" ht="21.95" customHeight="1" x14ac:dyDescent="0.25">
      <c r="A76" s="242"/>
      <c r="B76" s="243"/>
      <c r="C76" s="243"/>
      <c r="D76" s="243"/>
      <c r="E76" s="243"/>
      <c r="F76" s="243"/>
      <c r="G76" s="243"/>
      <c r="H76" s="243"/>
      <c r="I76" s="243"/>
      <c r="J76" s="243"/>
      <c r="K76" s="243"/>
      <c r="L76" s="243"/>
      <c r="M76" s="243"/>
      <c r="N76" s="243"/>
      <c r="O76" s="243"/>
      <c r="P76" s="243"/>
      <c r="Q76" s="244"/>
    </row>
    <row r="77" spans="1:17" s="4" customFormat="1" ht="21.95" customHeight="1" x14ac:dyDescent="0.25">
      <c r="A77" s="242"/>
      <c r="B77" s="243"/>
      <c r="C77" s="243"/>
      <c r="D77" s="243"/>
      <c r="E77" s="243"/>
      <c r="F77" s="243"/>
      <c r="G77" s="243"/>
      <c r="H77" s="243"/>
      <c r="I77" s="243"/>
      <c r="J77" s="243"/>
      <c r="K77" s="243"/>
      <c r="L77" s="243"/>
      <c r="M77" s="243"/>
      <c r="N77" s="243"/>
      <c r="O77" s="243"/>
      <c r="P77" s="243"/>
      <c r="Q77" s="244"/>
    </row>
    <row r="78" spans="1:17" ht="21.95" customHeight="1" x14ac:dyDescent="0.25">
      <c r="A78" s="242"/>
      <c r="B78" s="243"/>
      <c r="C78" s="243"/>
      <c r="D78" s="243"/>
      <c r="E78" s="243"/>
      <c r="F78" s="243"/>
      <c r="G78" s="243"/>
      <c r="H78" s="243"/>
      <c r="I78" s="243"/>
      <c r="J78" s="243"/>
      <c r="K78" s="243"/>
      <c r="L78" s="243"/>
      <c r="M78" s="243"/>
      <c r="N78" s="243"/>
      <c r="O78" s="243"/>
      <c r="P78" s="243"/>
      <c r="Q78" s="244"/>
    </row>
    <row r="79" spans="1:17" ht="21.75" customHeight="1" x14ac:dyDescent="0.25">
      <c r="A79" s="242"/>
      <c r="B79" s="243"/>
      <c r="C79" s="243"/>
      <c r="D79" s="243"/>
      <c r="E79" s="243"/>
      <c r="F79" s="243"/>
      <c r="G79" s="243"/>
      <c r="H79" s="243"/>
      <c r="I79" s="243"/>
      <c r="J79" s="243"/>
      <c r="K79" s="243"/>
      <c r="L79" s="243"/>
      <c r="M79" s="243"/>
      <c r="N79" s="243"/>
      <c r="O79" s="243"/>
      <c r="P79" s="243"/>
      <c r="Q79" s="244"/>
    </row>
    <row r="80" spans="1:17" ht="21.75" customHeight="1" x14ac:dyDescent="0.25">
      <c r="A80" s="242"/>
      <c r="B80" s="243"/>
      <c r="C80" s="243"/>
      <c r="D80" s="243"/>
      <c r="E80" s="243"/>
      <c r="F80" s="243"/>
      <c r="G80" s="243"/>
      <c r="H80" s="243"/>
      <c r="I80" s="243"/>
      <c r="J80" s="243"/>
      <c r="K80" s="243"/>
      <c r="L80" s="243"/>
      <c r="M80" s="243"/>
      <c r="N80" s="243"/>
      <c r="O80" s="243"/>
      <c r="P80" s="243"/>
      <c r="Q80" s="244"/>
    </row>
    <row r="81" spans="1:17" ht="21.75" customHeight="1" x14ac:dyDescent="0.25">
      <c r="A81" s="245"/>
      <c r="B81" s="246"/>
      <c r="C81" s="246"/>
      <c r="D81" s="246"/>
      <c r="E81" s="246"/>
      <c r="F81" s="246"/>
      <c r="G81" s="246"/>
      <c r="H81" s="246"/>
      <c r="I81" s="246"/>
      <c r="J81" s="246"/>
      <c r="K81" s="246"/>
      <c r="L81" s="246"/>
      <c r="M81" s="246"/>
      <c r="N81" s="246"/>
      <c r="O81" s="246"/>
      <c r="P81" s="246"/>
      <c r="Q81" s="247"/>
    </row>
    <row r="82" spans="1:17" ht="35.1" customHeight="1" x14ac:dyDescent="0.35">
      <c r="A82" s="85" t="s">
        <v>125</v>
      </c>
      <c r="B82" s="86"/>
      <c r="C82" s="86"/>
      <c r="D82" s="86"/>
      <c r="E82" s="86"/>
      <c r="F82" s="86"/>
      <c r="G82" s="86"/>
      <c r="H82" s="86"/>
      <c r="I82" s="86"/>
      <c r="J82" s="86"/>
      <c r="K82" s="86"/>
      <c r="L82" s="86"/>
      <c r="M82" s="86"/>
      <c r="N82" s="86"/>
      <c r="O82" s="86"/>
      <c r="P82" s="86"/>
      <c r="Q82" s="87"/>
    </row>
    <row r="83" spans="1:17" ht="19.5" customHeight="1" x14ac:dyDescent="0.25">
      <c r="A83" s="79" t="s">
        <v>124</v>
      </c>
      <c r="B83" s="79"/>
      <c r="C83" s="79"/>
      <c r="D83" s="76"/>
      <c r="E83" s="77"/>
      <c r="F83" s="77"/>
      <c r="G83" s="77"/>
      <c r="H83" s="78"/>
      <c r="I83" s="70" t="s">
        <v>123</v>
      </c>
      <c r="J83" s="72"/>
      <c r="K83" s="76"/>
      <c r="L83" s="77"/>
      <c r="M83" s="78"/>
      <c r="N83" s="63"/>
      <c r="O83" s="71"/>
      <c r="P83" s="71"/>
      <c r="Q83" s="72"/>
    </row>
    <row r="84" spans="1:17" ht="19.5" customHeight="1" x14ac:dyDescent="0.25">
      <c r="A84" s="83" t="s">
        <v>208</v>
      </c>
      <c r="B84" s="83"/>
      <c r="C84" s="83"/>
      <c r="D84" s="76"/>
      <c r="E84" s="77"/>
      <c r="F84" s="77"/>
      <c r="G84" s="77"/>
      <c r="H84" s="78"/>
      <c r="I84" s="70" t="s">
        <v>123</v>
      </c>
      <c r="J84" s="72"/>
      <c r="K84" s="76"/>
      <c r="L84" s="77"/>
      <c r="M84" s="78"/>
      <c r="N84" s="70"/>
      <c r="O84" s="71"/>
      <c r="P84" s="71"/>
      <c r="Q84" s="72"/>
    </row>
  </sheetData>
  <sheetProtection algorithmName="SHA-512" hashValue="fuCXwkgt7LW+nzkJVQPB/Iu1og0YIc8hP+wsqfxo65wkzzZ/y2lUVw34pknjel1ePT7SMtfqxt6THOFBEtD/mQ==" saltValue="bi8pCfoZ8xJgc+oAFbKEtQ==" spinCount="100000" sheet="1" objects="1" scenarios="1" selectLockedCells="1" sort="0"/>
  <mergeCells count="212">
    <mergeCell ref="D3:L3"/>
    <mergeCell ref="K1:L1"/>
    <mergeCell ref="D1:J1"/>
    <mergeCell ref="M1:Q1"/>
    <mergeCell ref="O4:Q4"/>
    <mergeCell ref="M4:N4"/>
    <mergeCell ref="D4:E4"/>
    <mergeCell ref="D5:E5"/>
    <mergeCell ref="F5:G5"/>
    <mergeCell ref="A1:C1"/>
    <mergeCell ref="A2:Q2"/>
    <mergeCell ref="O3:Q3"/>
    <mergeCell ref="A3:C3"/>
    <mergeCell ref="M3:N3"/>
    <mergeCell ref="O5:Q5"/>
    <mergeCell ref="A7:C7"/>
    <mergeCell ref="I7:K7"/>
    <mergeCell ref="L7:M7"/>
    <mergeCell ref="O7:Q7"/>
    <mergeCell ref="D7:E7"/>
    <mergeCell ref="G7:H7"/>
    <mergeCell ref="A6:C6"/>
    <mergeCell ref="D6:F6"/>
    <mergeCell ref="G6:H6"/>
    <mergeCell ref="A14:C14"/>
    <mergeCell ref="D14:F14"/>
    <mergeCell ref="A5:C5"/>
    <mergeCell ref="I4:L4"/>
    <mergeCell ref="A4:C4"/>
    <mergeCell ref="I5:N5"/>
    <mergeCell ref="I6:J6"/>
    <mergeCell ref="K6:M6"/>
    <mergeCell ref="K24:L24"/>
    <mergeCell ref="M24:P24"/>
    <mergeCell ref="A13:Q13"/>
    <mergeCell ref="N6:Q6"/>
    <mergeCell ref="D16:F16"/>
    <mergeCell ref="G16:I16"/>
    <mergeCell ref="A8:Q8"/>
    <mergeCell ref="A9:Q12"/>
    <mergeCell ref="J16:L16"/>
    <mergeCell ref="M16:P16"/>
    <mergeCell ref="F24:G24"/>
    <mergeCell ref="G14:I14"/>
    <mergeCell ref="J14:Q14"/>
    <mergeCell ref="A16:C16"/>
    <mergeCell ref="A15:C15"/>
    <mergeCell ref="D15:F15"/>
    <mergeCell ref="J15:Q15"/>
    <mergeCell ref="G15:I15"/>
    <mergeCell ref="A23:Q23"/>
    <mergeCell ref="H24:J24"/>
    <mergeCell ref="B28:D28"/>
    <mergeCell ref="B32:D32"/>
    <mergeCell ref="E32:G32"/>
    <mergeCell ref="H32:Q32"/>
    <mergeCell ref="A17:Q17"/>
    <mergeCell ref="A25:Q25"/>
    <mergeCell ref="A26:K26"/>
    <mergeCell ref="L26:Q26"/>
    <mergeCell ref="A22:Q22"/>
    <mergeCell ref="A24:E24"/>
    <mergeCell ref="M28:N28"/>
    <mergeCell ref="E40:F40"/>
    <mergeCell ref="C39:D39"/>
    <mergeCell ref="E39:H39"/>
    <mergeCell ref="H41:K41"/>
    <mergeCell ref="B36:D36"/>
    <mergeCell ref="E36:G36"/>
    <mergeCell ref="D38:F38"/>
    <mergeCell ref="B38:C38"/>
    <mergeCell ref="B31:D31"/>
    <mergeCell ref="E29:L29"/>
    <mergeCell ref="E28:F28"/>
    <mergeCell ref="L41:N41"/>
    <mergeCell ref="D41:G41"/>
    <mergeCell ref="P41:Q41"/>
    <mergeCell ref="B33:D33"/>
    <mergeCell ref="E33:H33"/>
    <mergeCell ref="B35:E35"/>
    <mergeCell ref="H35:J35"/>
    <mergeCell ref="G28:L28"/>
    <mergeCell ref="J47:K47"/>
    <mergeCell ref="L47:Q47"/>
    <mergeCell ref="D47:I47"/>
    <mergeCell ref="A48:C48"/>
    <mergeCell ref="J48:K48"/>
    <mergeCell ref="D48:I48"/>
    <mergeCell ref="L48:Q48"/>
    <mergeCell ref="A50:Q50"/>
    <mergeCell ref="K51:M51"/>
    <mergeCell ref="N51:Q51"/>
    <mergeCell ref="H42:K42"/>
    <mergeCell ref="L42:M42"/>
    <mergeCell ref="A51:J51"/>
    <mergeCell ref="G44:I44"/>
    <mergeCell ref="J44:K44"/>
    <mergeCell ref="A46:Q46"/>
    <mergeCell ref="A47:C47"/>
    <mergeCell ref="D55:I55"/>
    <mergeCell ref="A52:C52"/>
    <mergeCell ref="D52:J52"/>
    <mergeCell ref="K52:L52"/>
    <mergeCell ref="M52:Q52"/>
    <mergeCell ref="A53:C53"/>
    <mergeCell ref="A54:C54"/>
    <mergeCell ref="A55:C55"/>
    <mergeCell ref="M53:Q53"/>
    <mergeCell ref="J53:L53"/>
    <mergeCell ref="J54:L54"/>
    <mergeCell ref="M54:Q54"/>
    <mergeCell ref="J55:L55"/>
    <mergeCell ref="M55:Q55"/>
    <mergeCell ref="D53:I53"/>
    <mergeCell ref="D54:I54"/>
    <mergeCell ref="A56:C56"/>
    <mergeCell ref="H56:J56"/>
    <mergeCell ref="O56:Q56"/>
    <mergeCell ref="K56:L56"/>
    <mergeCell ref="K57:L57"/>
    <mergeCell ref="K58:L58"/>
    <mergeCell ref="M57:N57"/>
    <mergeCell ref="M58:N58"/>
    <mergeCell ref="A58:C58"/>
    <mergeCell ref="H58:J58"/>
    <mergeCell ref="O58:Q58"/>
    <mergeCell ref="A57:C57"/>
    <mergeCell ref="H57:J57"/>
    <mergeCell ref="O57:Q57"/>
    <mergeCell ref="A59:C59"/>
    <mergeCell ref="H59:J59"/>
    <mergeCell ref="O59:Q59"/>
    <mergeCell ref="M60:N60"/>
    <mergeCell ref="M61:N61"/>
    <mergeCell ref="K59:L59"/>
    <mergeCell ref="K60:L60"/>
    <mergeCell ref="K61:L61"/>
    <mergeCell ref="M59:N59"/>
    <mergeCell ref="A61:C61"/>
    <mergeCell ref="H61:J61"/>
    <mergeCell ref="O61:Q61"/>
    <mergeCell ref="A60:C60"/>
    <mergeCell ref="H60:J60"/>
    <mergeCell ref="O60:Q60"/>
    <mergeCell ref="A63:C63"/>
    <mergeCell ref="H63:J63"/>
    <mergeCell ref="O63:Q63"/>
    <mergeCell ref="A62:C62"/>
    <mergeCell ref="H62:J62"/>
    <mergeCell ref="O62:Q62"/>
    <mergeCell ref="K62:L62"/>
    <mergeCell ref="K63:L63"/>
    <mergeCell ref="M62:N62"/>
    <mergeCell ref="M63:N63"/>
    <mergeCell ref="A65:C65"/>
    <mergeCell ref="H65:J65"/>
    <mergeCell ref="O65:Q65"/>
    <mergeCell ref="A64:C64"/>
    <mergeCell ref="H64:J64"/>
    <mergeCell ref="M64:N64"/>
    <mergeCell ref="M65:N65"/>
    <mergeCell ref="K64:L64"/>
    <mergeCell ref="K65:L65"/>
    <mergeCell ref="O64:Q64"/>
    <mergeCell ref="O67:Q67"/>
    <mergeCell ref="L67:N67"/>
    <mergeCell ref="A71:Q71"/>
    <mergeCell ref="A66:C66"/>
    <mergeCell ref="H66:J66"/>
    <mergeCell ref="J70:Q70"/>
    <mergeCell ref="A70:I70"/>
    <mergeCell ref="A68:Q69"/>
    <mergeCell ref="M66:N66"/>
    <mergeCell ref="K66:L66"/>
    <mergeCell ref="A74:Q74"/>
    <mergeCell ref="A84:C84"/>
    <mergeCell ref="O66:Q66"/>
    <mergeCell ref="M72:Q72"/>
    <mergeCell ref="M73:Q73"/>
    <mergeCell ref="A82:Q82"/>
    <mergeCell ref="A83:C83"/>
    <mergeCell ref="O83:Q83"/>
    <mergeCell ref="A72:C72"/>
    <mergeCell ref="A73:C73"/>
    <mergeCell ref="E64:G64"/>
    <mergeCell ref="E65:G65"/>
    <mergeCell ref="E66:G66"/>
    <mergeCell ref="M56:N56"/>
    <mergeCell ref="K72:L72"/>
    <mergeCell ref="K73:L73"/>
    <mergeCell ref="D72:J72"/>
    <mergeCell ref="D73:J73"/>
    <mergeCell ref="I84:J84"/>
    <mergeCell ref="K84:M84"/>
    <mergeCell ref="N84:Q84"/>
    <mergeCell ref="D84:H84"/>
    <mergeCell ref="A75:Q81"/>
    <mergeCell ref="E56:G56"/>
    <mergeCell ref="E57:G57"/>
    <mergeCell ref="E58:G58"/>
    <mergeCell ref="E59:G59"/>
    <mergeCell ref="E60:G60"/>
    <mergeCell ref="E31:F31"/>
    <mergeCell ref="G31:Q31"/>
    <mergeCell ref="B29:D29"/>
    <mergeCell ref="A18:Q21"/>
    <mergeCell ref="D83:H83"/>
    <mergeCell ref="I83:J83"/>
    <mergeCell ref="K83:M83"/>
    <mergeCell ref="E61:G61"/>
    <mergeCell ref="E62:G62"/>
    <mergeCell ref="E63:G63"/>
  </mergeCells>
  <dataValidations count="11">
    <dataValidation type="list" allowBlank="1" showInputMessage="1" showErrorMessage="1" sqref="O5 I6:J6 Q16 P5:Q5">
      <formula1>"Yes, No"</formula1>
    </dataValidation>
    <dataValidation type="list" allowBlank="1" showInputMessage="1" showErrorMessage="1" sqref="N51:Q51">
      <formula1>"Severance Request, DSR Request"</formula1>
    </dataValidation>
    <dataValidation type="list" allowBlank="1" showInputMessage="1" showErrorMessage="1" sqref="G4">
      <formula1>"M, F"</formula1>
    </dataValidation>
    <dataValidation type="list" allowBlank="1" showInputMessage="1" showErrorMessage="1" sqref="F24:G24">
      <formula1>"No, Yes"</formula1>
    </dataValidation>
    <dataValidation allowBlank="1" showInputMessage="1" showErrorMessage="1" promptTitle="DATE NOTIFIED" prompt="Enter the date that the employee was notified they would receive a Reduction in Force." sqref="O4:Q4"/>
    <dataValidation allowBlank="1" showInputMessage="1" showErrorMessage="1" promptTitle="PREVIOUS SALARY" prompt="Only enter salary if Employee has been promoted in previous 12 months." sqref="D6:F6"/>
    <dataValidation type="list" errorStyle="warning" showInputMessage="1" showErrorMessage="1" promptTitle="ANNUAL MONTHS" prompt="Please indicate the number of months the employee's salary is based on._x000a_" sqref="H5">
      <formula1>"9,10,11,12"</formula1>
    </dataValidation>
    <dataValidation allowBlank="1" showInputMessage="1" showErrorMessage="1" promptTitle="SERVICE MONTHS" prompt="Enter the employee's Length of Service in months._x000a_" sqref="L7:M7"/>
    <dataValidation allowBlank="1" showInputMessage="1" showErrorMessage="1" promptTitle="SERVICE MONTHS AS OF:" prompt="Enter the date the service months were verified._x000a_" sqref="O7:Q7"/>
    <dataValidation allowBlank="1" showInputMessage="1" showErrorMessage="1" promptTitle="DIVISION" prompt="Enter the division that the RIF employee is assigned to." sqref="M1:Q1"/>
    <dataValidation type="list" allowBlank="1" showInputMessage="1" showErrorMessage="1" promptTitle="DSR CALCULATION ATTACHED" prompt="Have you attached DSR calculation provided by the Retirement System?  This is required for all RIF candidates who are eligible for DSR." sqref="Q24">
      <formula1>"Yes, No"</formula1>
    </dataValidation>
  </dataValidations>
  <pageMargins left="0.4" right="0.25" top="0.75" bottom="0.25" header="0.3" footer="0.3"/>
  <pageSetup fitToWidth="2" orientation="portrait" r:id="rId1"/>
  <headerFooter scaleWithDoc="0" alignWithMargins="0">
    <oddHeader>&amp;C&amp;"-,Bold"&amp;16RIF Severance/DSR Pay Request</oddHeader>
    <oddFooter>&amp;C&amp;8Revised (08/20/2018)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1</xdr:col>
                    <xdr:colOff>266700</xdr:colOff>
                    <xdr:row>68</xdr:row>
                    <xdr:rowOff>238125</xdr:rowOff>
                  </from>
                  <to>
                    <xdr:col>6</xdr:col>
                    <xdr:colOff>257175</xdr:colOff>
                    <xdr:row>69</xdr:row>
                    <xdr:rowOff>247650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9</xdr:col>
                    <xdr:colOff>161925</xdr:colOff>
                    <xdr:row>68</xdr:row>
                    <xdr:rowOff>238125</xdr:rowOff>
                  </from>
                  <to>
                    <xdr:col>15</xdr:col>
                    <xdr:colOff>333375</xdr:colOff>
                    <xdr:row>69</xdr:row>
                    <xdr:rowOff>247650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13</xdr:col>
                    <xdr:colOff>85725</xdr:colOff>
                    <xdr:row>82</xdr:row>
                    <xdr:rowOff>19050</xdr:rowOff>
                  </from>
                  <to>
                    <xdr:col>15</xdr:col>
                    <xdr:colOff>47625</xdr:colOff>
                    <xdr:row>83</xdr:row>
                    <xdr:rowOff>28575</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15</xdr:col>
                    <xdr:colOff>142875</xdr:colOff>
                    <xdr:row>82</xdr:row>
                    <xdr:rowOff>19050</xdr:rowOff>
                  </from>
                  <to>
                    <xdr:col>16</xdr:col>
                    <xdr:colOff>314325</xdr:colOff>
                    <xdr:row>83</xdr:row>
                    <xdr:rowOff>28575</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13</xdr:col>
                    <xdr:colOff>85725</xdr:colOff>
                    <xdr:row>83</xdr:row>
                    <xdr:rowOff>19050</xdr:rowOff>
                  </from>
                  <to>
                    <xdr:col>15</xdr:col>
                    <xdr:colOff>9525</xdr:colOff>
                    <xdr:row>84</xdr:row>
                    <xdr:rowOff>28575</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15</xdr:col>
                    <xdr:colOff>142875</xdr:colOff>
                    <xdr:row>83</xdr:row>
                    <xdr:rowOff>38100</xdr:rowOff>
                  </from>
                  <to>
                    <xdr:col>16</xdr:col>
                    <xdr:colOff>342900</xdr:colOff>
                    <xdr:row>84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66"/>
  <sheetViews>
    <sheetView showGridLines="0" showRowColHeaders="0" workbookViewId="0">
      <selection activeCell="F17" sqref="F17"/>
    </sheetView>
  </sheetViews>
  <sheetFormatPr defaultRowHeight="15" x14ac:dyDescent="0.25"/>
  <cols>
    <col min="1" max="1" width="28.5703125" customWidth="1"/>
    <col min="2" max="2" width="63" customWidth="1"/>
    <col min="3" max="3" width="27.5703125" customWidth="1"/>
  </cols>
  <sheetData>
    <row r="1" spans="1:4" ht="15" customHeight="1" x14ac:dyDescent="0.25">
      <c r="A1" s="222" t="s">
        <v>129</v>
      </c>
      <c r="B1" s="222"/>
      <c r="C1" s="222"/>
      <c r="D1" s="222"/>
    </row>
    <row r="2" spans="1:4" x14ac:dyDescent="0.25">
      <c r="A2" s="222"/>
      <c r="B2" s="222"/>
      <c r="C2" s="222"/>
      <c r="D2" s="222"/>
    </row>
    <row r="3" spans="1:4" ht="12.75" customHeight="1" x14ac:dyDescent="0.25">
      <c r="A3" s="21"/>
      <c r="B3" s="21"/>
      <c r="C3" s="21"/>
      <c r="D3" s="21"/>
    </row>
    <row r="4" spans="1:4" ht="15" customHeight="1" x14ac:dyDescent="0.25">
      <c r="A4" s="223" t="s">
        <v>0</v>
      </c>
      <c r="B4" s="224"/>
      <c r="C4" s="224"/>
      <c r="D4" s="225"/>
    </row>
    <row r="5" spans="1:4" ht="15" customHeight="1" x14ac:dyDescent="0.25">
      <c r="A5" s="226"/>
      <c r="B5" s="227"/>
      <c r="C5" s="227"/>
      <c r="D5" s="228"/>
    </row>
    <row r="6" spans="1:4" ht="15.75" x14ac:dyDescent="0.25">
      <c r="A6" s="19" t="s">
        <v>130</v>
      </c>
      <c r="B6" s="20" t="s">
        <v>131</v>
      </c>
      <c r="C6" s="20" t="s">
        <v>132</v>
      </c>
      <c r="D6" s="19" t="s">
        <v>133</v>
      </c>
    </row>
    <row r="7" spans="1:4" s="26" customFormat="1" ht="45" customHeight="1" x14ac:dyDescent="0.25">
      <c r="A7" s="27" t="s">
        <v>2</v>
      </c>
      <c r="B7" s="23" t="s">
        <v>134</v>
      </c>
      <c r="C7" s="23" t="s">
        <v>135</v>
      </c>
      <c r="D7" s="28" t="s">
        <v>136</v>
      </c>
    </row>
    <row r="8" spans="1:4" s="26" customFormat="1" ht="45" customHeight="1" x14ac:dyDescent="0.25">
      <c r="A8" s="27" t="s">
        <v>3</v>
      </c>
      <c r="B8" s="23" t="s">
        <v>137</v>
      </c>
      <c r="C8" s="23" t="s">
        <v>138</v>
      </c>
      <c r="D8" s="28" t="s">
        <v>139</v>
      </c>
    </row>
    <row r="9" spans="1:4" s="26" customFormat="1" ht="45" customHeight="1" x14ac:dyDescent="0.25">
      <c r="A9" s="25" t="s">
        <v>1</v>
      </c>
      <c r="B9" s="24" t="s">
        <v>140</v>
      </c>
      <c r="C9" s="24" t="s">
        <v>138</v>
      </c>
      <c r="D9" s="17" t="s">
        <v>136</v>
      </c>
    </row>
    <row r="10" spans="1:4" s="26" customFormat="1" ht="45" customHeight="1" x14ac:dyDescent="0.25">
      <c r="A10" s="25" t="s">
        <v>24</v>
      </c>
      <c r="B10" s="24" t="s">
        <v>141</v>
      </c>
      <c r="C10" s="24" t="s">
        <v>138</v>
      </c>
      <c r="D10" s="17" t="s">
        <v>136</v>
      </c>
    </row>
    <row r="11" spans="1:4" s="26" customFormat="1" ht="45" customHeight="1" x14ac:dyDescent="0.25">
      <c r="A11" s="25" t="s">
        <v>142</v>
      </c>
      <c r="B11" s="24" t="s">
        <v>143</v>
      </c>
      <c r="C11" s="24" t="s">
        <v>138</v>
      </c>
      <c r="D11" s="17" t="s">
        <v>136</v>
      </c>
    </row>
    <row r="12" spans="1:4" s="26" customFormat="1" ht="45" customHeight="1" x14ac:dyDescent="0.25">
      <c r="A12" s="25" t="s">
        <v>5</v>
      </c>
      <c r="B12" s="24" t="s">
        <v>144</v>
      </c>
      <c r="C12" s="24" t="s">
        <v>138</v>
      </c>
      <c r="D12" s="17" t="s">
        <v>136</v>
      </c>
    </row>
    <row r="13" spans="1:4" s="26" customFormat="1" ht="45" customHeight="1" x14ac:dyDescent="0.25">
      <c r="A13" s="25" t="s">
        <v>145</v>
      </c>
      <c r="B13" s="24" t="s">
        <v>146</v>
      </c>
      <c r="C13" s="24" t="s">
        <v>138</v>
      </c>
      <c r="D13" s="17" t="s">
        <v>136</v>
      </c>
    </row>
    <row r="14" spans="1:4" s="26" customFormat="1" ht="45" customHeight="1" x14ac:dyDescent="0.25">
      <c r="A14" s="25" t="s">
        <v>15</v>
      </c>
      <c r="B14" s="24" t="s">
        <v>147</v>
      </c>
      <c r="C14" s="24" t="s">
        <v>148</v>
      </c>
      <c r="D14" s="17" t="s">
        <v>136</v>
      </c>
    </row>
    <row r="15" spans="1:4" s="26" customFormat="1" ht="45" customHeight="1" x14ac:dyDescent="0.25">
      <c r="A15" s="25" t="s">
        <v>13</v>
      </c>
      <c r="B15" s="24" t="s">
        <v>149</v>
      </c>
      <c r="C15" s="24" t="s">
        <v>138</v>
      </c>
      <c r="D15" s="17" t="s">
        <v>139</v>
      </c>
    </row>
    <row r="16" spans="1:4" s="26" customFormat="1" ht="45" customHeight="1" x14ac:dyDescent="0.25">
      <c r="A16" s="25" t="s">
        <v>11</v>
      </c>
      <c r="B16" s="24" t="s">
        <v>150</v>
      </c>
      <c r="C16" s="24" t="s">
        <v>148</v>
      </c>
      <c r="D16" s="17" t="s">
        <v>136</v>
      </c>
    </row>
    <row r="17" spans="1:4" s="26" customFormat="1" ht="45" customHeight="1" x14ac:dyDescent="0.25">
      <c r="A17" s="25" t="s">
        <v>33</v>
      </c>
      <c r="B17" s="24" t="s">
        <v>151</v>
      </c>
      <c r="C17" s="24" t="s">
        <v>138</v>
      </c>
      <c r="D17" s="17" t="s">
        <v>136</v>
      </c>
    </row>
    <row r="18" spans="1:4" s="26" customFormat="1" ht="45" customHeight="1" x14ac:dyDescent="0.25">
      <c r="A18" s="25" t="s">
        <v>128</v>
      </c>
      <c r="B18" s="24" t="s">
        <v>152</v>
      </c>
      <c r="C18" s="24" t="s">
        <v>153</v>
      </c>
      <c r="D18" s="17" t="s">
        <v>154</v>
      </c>
    </row>
    <row r="19" spans="1:4" s="26" customFormat="1" ht="45" customHeight="1" x14ac:dyDescent="0.25">
      <c r="A19" s="25" t="s">
        <v>126</v>
      </c>
      <c r="B19" s="24" t="s">
        <v>155</v>
      </c>
      <c r="C19" s="24" t="s">
        <v>138</v>
      </c>
      <c r="D19" s="17" t="s">
        <v>136</v>
      </c>
    </row>
    <row r="20" spans="1:4" s="26" customFormat="1" ht="45" customHeight="1" x14ac:dyDescent="0.25">
      <c r="A20" s="25" t="s">
        <v>31</v>
      </c>
      <c r="B20" s="24" t="s">
        <v>156</v>
      </c>
      <c r="C20" s="24" t="s">
        <v>138</v>
      </c>
      <c r="D20" s="17" t="s">
        <v>136</v>
      </c>
    </row>
    <row r="21" spans="1:4" s="26" customFormat="1" ht="45" customHeight="1" x14ac:dyDescent="0.35">
      <c r="A21" s="219" t="s">
        <v>7</v>
      </c>
      <c r="B21" s="220"/>
      <c r="C21" s="220"/>
      <c r="D21" s="221"/>
    </row>
    <row r="22" spans="1:4" s="26" customFormat="1" ht="45" customHeight="1" x14ac:dyDescent="0.25">
      <c r="A22" s="22" t="s">
        <v>130</v>
      </c>
      <c r="B22" s="22" t="s">
        <v>131</v>
      </c>
      <c r="C22" s="22" t="s">
        <v>132</v>
      </c>
      <c r="D22" s="22" t="s">
        <v>133</v>
      </c>
    </row>
    <row r="23" spans="1:4" s="26" customFormat="1" ht="45" customHeight="1" x14ac:dyDescent="0.25">
      <c r="A23" s="25" t="s">
        <v>8</v>
      </c>
      <c r="B23" s="24" t="s">
        <v>157</v>
      </c>
      <c r="C23" s="24" t="s">
        <v>138</v>
      </c>
      <c r="D23" s="17" t="s">
        <v>136</v>
      </c>
    </row>
    <row r="24" spans="1:4" s="26" customFormat="1" ht="45" customHeight="1" x14ac:dyDescent="0.25">
      <c r="A24" s="25" t="s">
        <v>9</v>
      </c>
      <c r="B24" s="24" t="s">
        <v>158</v>
      </c>
      <c r="C24" s="24" t="s">
        <v>138</v>
      </c>
      <c r="D24" s="17" t="s">
        <v>136</v>
      </c>
    </row>
    <row r="25" spans="1:4" s="26" customFormat="1" ht="45" customHeight="1" x14ac:dyDescent="0.25">
      <c r="A25" s="25" t="s">
        <v>26</v>
      </c>
      <c r="B25" s="24" t="s">
        <v>159</v>
      </c>
      <c r="C25" s="24" t="s">
        <v>138</v>
      </c>
      <c r="D25" s="17" t="s">
        <v>136</v>
      </c>
    </row>
    <row r="26" spans="1:4" s="26" customFormat="1" ht="45" customHeight="1" x14ac:dyDescent="0.25">
      <c r="A26" s="25" t="s">
        <v>160</v>
      </c>
      <c r="B26" s="24" t="s">
        <v>161</v>
      </c>
      <c r="C26" s="24" t="s">
        <v>138</v>
      </c>
      <c r="D26" s="17" t="s">
        <v>136</v>
      </c>
    </row>
    <row r="27" spans="1:4" s="26" customFormat="1" ht="45" customHeight="1" x14ac:dyDescent="0.25">
      <c r="A27" s="25" t="s">
        <v>10</v>
      </c>
      <c r="B27" s="24" t="s">
        <v>162</v>
      </c>
      <c r="C27" s="24" t="s">
        <v>138</v>
      </c>
      <c r="D27" s="17" t="s">
        <v>136</v>
      </c>
    </row>
    <row r="28" spans="1:4" s="26" customFormat="1" ht="45" customHeight="1" x14ac:dyDescent="0.25">
      <c r="A28" s="25" t="s">
        <v>16</v>
      </c>
      <c r="B28" s="24" t="s">
        <v>163</v>
      </c>
      <c r="C28" s="24" t="s">
        <v>138</v>
      </c>
      <c r="D28" s="17" t="s">
        <v>136</v>
      </c>
    </row>
    <row r="29" spans="1:4" s="26" customFormat="1" ht="45" customHeight="1" x14ac:dyDescent="0.25">
      <c r="A29" s="25" t="s">
        <v>17</v>
      </c>
      <c r="B29" s="24" t="s">
        <v>164</v>
      </c>
      <c r="C29" s="24" t="s">
        <v>148</v>
      </c>
      <c r="D29" s="17" t="s">
        <v>136</v>
      </c>
    </row>
    <row r="30" spans="1:4" s="26" customFormat="1" ht="45" customHeight="1" x14ac:dyDescent="0.35">
      <c r="A30" s="219" t="s">
        <v>19</v>
      </c>
      <c r="B30" s="220"/>
      <c r="C30" s="220"/>
      <c r="D30" s="221"/>
    </row>
    <row r="31" spans="1:4" s="26" customFormat="1" ht="45" customHeight="1" x14ac:dyDescent="0.25">
      <c r="A31" s="22" t="s">
        <v>130</v>
      </c>
      <c r="B31" s="22" t="s">
        <v>131</v>
      </c>
      <c r="C31" s="22" t="s">
        <v>132</v>
      </c>
      <c r="D31" s="22" t="s">
        <v>133</v>
      </c>
    </row>
    <row r="32" spans="1:4" s="26" customFormat="1" ht="45" customHeight="1" x14ac:dyDescent="0.25">
      <c r="A32" s="25" t="s">
        <v>165</v>
      </c>
      <c r="B32" s="24" t="s">
        <v>166</v>
      </c>
      <c r="C32" s="24" t="s">
        <v>148</v>
      </c>
      <c r="D32" s="17" t="s">
        <v>136</v>
      </c>
    </row>
    <row r="33" spans="1:4" s="26" customFormat="1" ht="45" customHeight="1" x14ac:dyDescent="0.25">
      <c r="A33" s="25" t="s">
        <v>167</v>
      </c>
      <c r="B33" s="24" t="s">
        <v>168</v>
      </c>
      <c r="C33" s="24" t="s">
        <v>148</v>
      </c>
      <c r="D33" s="17" t="s">
        <v>139</v>
      </c>
    </row>
    <row r="34" spans="1:4" s="26" customFormat="1" ht="45" customHeight="1" x14ac:dyDescent="0.25">
      <c r="A34" s="25" t="s">
        <v>21</v>
      </c>
      <c r="B34" s="24" t="s">
        <v>169</v>
      </c>
      <c r="C34" s="24" t="s">
        <v>148</v>
      </c>
      <c r="D34" s="17" t="s">
        <v>139</v>
      </c>
    </row>
    <row r="35" spans="1:4" s="26" customFormat="1" ht="45" customHeight="1" x14ac:dyDescent="0.25">
      <c r="A35" s="25" t="s">
        <v>22</v>
      </c>
      <c r="B35" s="24" t="s">
        <v>170</v>
      </c>
      <c r="C35" s="24" t="s">
        <v>148</v>
      </c>
      <c r="D35" s="17" t="s">
        <v>139</v>
      </c>
    </row>
    <row r="36" spans="1:4" s="26" customFormat="1" ht="45" customHeight="1" x14ac:dyDescent="0.35">
      <c r="A36" s="219" t="s">
        <v>23</v>
      </c>
      <c r="B36" s="220"/>
      <c r="C36" s="220"/>
      <c r="D36" s="221"/>
    </row>
    <row r="37" spans="1:4" s="26" customFormat="1" ht="45" customHeight="1" x14ac:dyDescent="0.25">
      <c r="A37" s="22" t="s">
        <v>130</v>
      </c>
      <c r="B37" s="22" t="s">
        <v>131</v>
      </c>
      <c r="C37" s="22" t="s">
        <v>132</v>
      </c>
      <c r="D37" s="22" t="s">
        <v>133</v>
      </c>
    </row>
    <row r="38" spans="1:4" s="26" customFormat="1" ht="45" customHeight="1" x14ac:dyDescent="0.25">
      <c r="A38" s="25" t="s">
        <v>24</v>
      </c>
      <c r="B38" s="24" t="s">
        <v>171</v>
      </c>
      <c r="C38" s="24" t="s">
        <v>172</v>
      </c>
      <c r="D38" s="17" t="s">
        <v>136</v>
      </c>
    </row>
    <row r="39" spans="1:4" s="26" customFormat="1" ht="45" customHeight="1" x14ac:dyDescent="0.25">
      <c r="A39" s="25" t="s">
        <v>25</v>
      </c>
      <c r="B39" s="24" t="s">
        <v>171</v>
      </c>
      <c r="C39" s="24" t="s">
        <v>172</v>
      </c>
      <c r="D39" s="17" t="s">
        <v>136</v>
      </c>
    </row>
    <row r="40" spans="1:4" s="26" customFormat="1" ht="45" customHeight="1" x14ac:dyDescent="0.25">
      <c r="A40" s="25" t="s">
        <v>1</v>
      </c>
      <c r="B40" s="24" t="s">
        <v>171</v>
      </c>
      <c r="C40" s="24" t="s">
        <v>172</v>
      </c>
      <c r="D40" s="17" t="s">
        <v>136</v>
      </c>
    </row>
    <row r="41" spans="1:4" s="26" customFormat="1" ht="45" customHeight="1" x14ac:dyDescent="0.25">
      <c r="A41" s="25" t="s">
        <v>28</v>
      </c>
      <c r="B41" s="24" t="s">
        <v>171</v>
      </c>
      <c r="C41" s="24" t="s">
        <v>172</v>
      </c>
      <c r="D41" s="17" t="s">
        <v>136</v>
      </c>
    </row>
    <row r="42" spans="1:4" s="26" customFormat="1" ht="45" customHeight="1" x14ac:dyDescent="0.25">
      <c r="A42" s="25" t="s">
        <v>8</v>
      </c>
      <c r="B42" s="24" t="s">
        <v>171</v>
      </c>
      <c r="C42" s="24" t="s">
        <v>172</v>
      </c>
      <c r="D42" s="17" t="s">
        <v>136</v>
      </c>
    </row>
    <row r="43" spans="1:4" s="26" customFormat="1" ht="45" customHeight="1" x14ac:dyDescent="0.25">
      <c r="A43" s="25" t="s">
        <v>29</v>
      </c>
      <c r="B43" s="24" t="s">
        <v>171</v>
      </c>
      <c r="C43" s="24" t="s">
        <v>172</v>
      </c>
      <c r="D43" s="17" t="s">
        <v>136</v>
      </c>
    </row>
    <row r="44" spans="1:4" s="26" customFormat="1" ht="45" customHeight="1" x14ac:dyDescent="0.25">
      <c r="A44" s="25" t="s">
        <v>30</v>
      </c>
      <c r="B44" s="24" t="s">
        <v>171</v>
      </c>
      <c r="C44" s="24" t="s">
        <v>172</v>
      </c>
      <c r="D44" s="17" t="s">
        <v>136</v>
      </c>
    </row>
    <row r="45" spans="1:4" s="26" customFormat="1" ht="45" customHeight="1" x14ac:dyDescent="0.25">
      <c r="A45" s="25" t="s">
        <v>31</v>
      </c>
      <c r="B45" s="24" t="s">
        <v>171</v>
      </c>
      <c r="C45" s="24" t="s">
        <v>172</v>
      </c>
      <c r="D45" s="17" t="s">
        <v>136</v>
      </c>
    </row>
    <row r="46" spans="1:4" s="26" customFormat="1" ht="45" customHeight="1" x14ac:dyDescent="0.25">
      <c r="A46" s="25" t="s">
        <v>32</v>
      </c>
      <c r="B46" s="24" t="s">
        <v>171</v>
      </c>
      <c r="C46" s="24" t="s">
        <v>172</v>
      </c>
      <c r="D46" s="17" t="s">
        <v>136</v>
      </c>
    </row>
    <row r="47" spans="1:4" s="26" customFormat="1" ht="45" customHeight="1" x14ac:dyDescent="0.25">
      <c r="A47" s="25" t="s">
        <v>33</v>
      </c>
      <c r="B47" s="24" t="s">
        <v>171</v>
      </c>
      <c r="C47" s="24" t="s">
        <v>172</v>
      </c>
      <c r="D47" s="17" t="s">
        <v>136</v>
      </c>
    </row>
    <row r="48" spans="1:4" s="26" customFormat="1" ht="45" customHeight="1" x14ac:dyDescent="0.25">
      <c r="A48" s="25" t="s">
        <v>173</v>
      </c>
      <c r="B48" s="24" t="s">
        <v>171</v>
      </c>
      <c r="C48" s="24" t="s">
        <v>172</v>
      </c>
      <c r="D48" s="17" t="s">
        <v>136</v>
      </c>
    </row>
    <row r="49" spans="1:4" s="26" customFormat="1" ht="45" customHeight="1" x14ac:dyDescent="0.25">
      <c r="A49" s="25" t="s">
        <v>174</v>
      </c>
      <c r="B49" s="24" t="s">
        <v>171</v>
      </c>
      <c r="C49" s="24" t="s">
        <v>172</v>
      </c>
      <c r="D49" s="17" t="s">
        <v>136</v>
      </c>
    </row>
    <row r="50" spans="1:4" s="26" customFormat="1" ht="45" customHeight="1" x14ac:dyDescent="0.25">
      <c r="A50" s="25" t="s">
        <v>175</v>
      </c>
      <c r="B50" s="24" t="s">
        <v>171</v>
      </c>
      <c r="C50" s="24" t="s">
        <v>172</v>
      </c>
      <c r="D50" s="17" t="s">
        <v>136</v>
      </c>
    </row>
    <row r="51" spans="1:4" s="26" customFormat="1" ht="45" customHeight="1" x14ac:dyDescent="0.25">
      <c r="A51" s="25" t="s">
        <v>176</v>
      </c>
      <c r="B51" s="24" t="s">
        <v>171</v>
      </c>
      <c r="C51" s="24" t="s">
        <v>172</v>
      </c>
      <c r="D51" s="17" t="s">
        <v>136</v>
      </c>
    </row>
    <row r="52" spans="1:4" s="26" customFormat="1" ht="45" customHeight="1" x14ac:dyDescent="0.25">
      <c r="A52" s="25" t="s">
        <v>177</v>
      </c>
      <c r="B52" s="24" t="s">
        <v>171</v>
      </c>
      <c r="C52" s="24" t="s">
        <v>172</v>
      </c>
      <c r="D52" s="17" t="s">
        <v>136</v>
      </c>
    </row>
    <row r="53" spans="1:4" s="26" customFormat="1" ht="45" customHeight="1" x14ac:dyDescent="0.35">
      <c r="A53" s="219" t="s">
        <v>105</v>
      </c>
      <c r="B53" s="220"/>
      <c r="C53" s="220"/>
      <c r="D53" s="221"/>
    </row>
    <row r="54" spans="1:4" s="26" customFormat="1" ht="45" customHeight="1" x14ac:dyDescent="0.25">
      <c r="A54" s="22" t="s">
        <v>130</v>
      </c>
      <c r="B54" s="22" t="s">
        <v>131</v>
      </c>
      <c r="C54" s="22" t="s">
        <v>132</v>
      </c>
      <c r="D54" s="22" t="s">
        <v>133</v>
      </c>
    </row>
    <row r="55" spans="1:4" s="26" customFormat="1" ht="45" customHeight="1" x14ac:dyDescent="0.25">
      <c r="A55" s="25" t="s">
        <v>107</v>
      </c>
      <c r="B55" s="24" t="s">
        <v>178</v>
      </c>
      <c r="C55" s="24" t="s">
        <v>138</v>
      </c>
      <c r="D55" s="17" t="s">
        <v>136</v>
      </c>
    </row>
    <row r="56" spans="1:4" s="26" customFormat="1" ht="45" customHeight="1" x14ac:dyDescent="0.25">
      <c r="A56" s="25" t="s">
        <v>106</v>
      </c>
      <c r="B56" s="24" t="s">
        <v>179</v>
      </c>
      <c r="C56" s="24" t="s">
        <v>138</v>
      </c>
      <c r="D56" s="17" t="s">
        <v>136</v>
      </c>
    </row>
    <row r="57" spans="1:4" s="26" customFormat="1" ht="45" customHeight="1" x14ac:dyDescent="0.25">
      <c r="A57" s="25" t="s">
        <v>180</v>
      </c>
      <c r="B57" s="24" t="s">
        <v>181</v>
      </c>
      <c r="C57" s="24" t="s">
        <v>138</v>
      </c>
      <c r="D57" s="17" t="s">
        <v>136</v>
      </c>
    </row>
    <row r="58" spans="1:4" s="26" customFormat="1" ht="45" customHeight="1" x14ac:dyDescent="0.25">
      <c r="A58" s="25" t="s">
        <v>109</v>
      </c>
      <c r="B58" s="24" t="s">
        <v>182</v>
      </c>
      <c r="C58" s="24" t="s">
        <v>138</v>
      </c>
      <c r="D58" s="17" t="s">
        <v>136</v>
      </c>
    </row>
    <row r="59" spans="1:4" s="26" customFormat="1" ht="45" customHeight="1" x14ac:dyDescent="0.35">
      <c r="A59" s="219" t="s">
        <v>110</v>
      </c>
      <c r="B59" s="220"/>
      <c r="C59" s="220"/>
      <c r="D59" s="221"/>
    </row>
    <row r="60" spans="1:4" s="26" customFormat="1" ht="45" customHeight="1" x14ac:dyDescent="0.25">
      <c r="A60" s="22" t="s">
        <v>130</v>
      </c>
      <c r="B60" s="22" t="s">
        <v>131</v>
      </c>
      <c r="C60" s="22" t="s">
        <v>132</v>
      </c>
      <c r="D60" s="22" t="s">
        <v>133</v>
      </c>
    </row>
    <row r="61" spans="1:4" s="26" customFormat="1" ht="45" customHeight="1" x14ac:dyDescent="0.25">
      <c r="A61" s="25" t="s">
        <v>111</v>
      </c>
      <c r="B61" s="24" t="s">
        <v>171</v>
      </c>
      <c r="C61" s="24" t="s">
        <v>172</v>
      </c>
      <c r="D61" s="17" t="s">
        <v>136</v>
      </c>
    </row>
    <row r="62" spans="1:4" s="26" customFormat="1" ht="45" customHeight="1" x14ac:dyDescent="0.25">
      <c r="A62" s="25" t="s">
        <v>2</v>
      </c>
      <c r="B62" s="24" t="s">
        <v>171</v>
      </c>
      <c r="C62" s="24" t="s">
        <v>172</v>
      </c>
      <c r="D62" s="17" t="s">
        <v>136</v>
      </c>
    </row>
    <row r="63" spans="1:4" s="26" customFormat="1" ht="45" customHeight="1" x14ac:dyDescent="0.25">
      <c r="A63" s="25" t="s">
        <v>3</v>
      </c>
      <c r="B63" s="24" t="s">
        <v>171</v>
      </c>
      <c r="C63" s="24" t="s">
        <v>172</v>
      </c>
      <c r="D63" s="17" t="s">
        <v>136</v>
      </c>
    </row>
    <row r="64" spans="1:4" s="26" customFormat="1" ht="45" customHeight="1" x14ac:dyDescent="0.25">
      <c r="A64" s="25" t="s">
        <v>1</v>
      </c>
      <c r="B64" s="24" t="s">
        <v>171</v>
      </c>
      <c r="C64" s="24" t="s">
        <v>172</v>
      </c>
      <c r="D64" s="17" t="s">
        <v>136</v>
      </c>
    </row>
    <row r="65" spans="1:4" s="26" customFormat="1" ht="45" customHeight="1" x14ac:dyDescent="0.25">
      <c r="A65" s="25" t="s">
        <v>113</v>
      </c>
      <c r="B65" s="24" t="s">
        <v>171</v>
      </c>
      <c r="C65" s="24" t="s">
        <v>172</v>
      </c>
      <c r="D65" s="17" t="s">
        <v>136</v>
      </c>
    </row>
    <row r="66" spans="1:4" s="26" customFormat="1" ht="45" customHeight="1" x14ac:dyDescent="0.25">
      <c r="A66" s="25" t="s">
        <v>142</v>
      </c>
      <c r="B66" s="24" t="s">
        <v>171</v>
      </c>
      <c r="C66" s="24" t="s">
        <v>172</v>
      </c>
      <c r="D66" s="17" t="s">
        <v>136</v>
      </c>
    </row>
  </sheetData>
  <mergeCells count="7">
    <mergeCell ref="A53:D53"/>
    <mergeCell ref="A59:D59"/>
    <mergeCell ref="A1:D2"/>
    <mergeCell ref="A4:D5"/>
    <mergeCell ref="A21:D21"/>
    <mergeCell ref="A30:D30"/>
    <mergeCell ref="A36:D36"/>
  </mergeCells>
  <pageMargins left="0.7" right="0.7" top="0.75" bottom="0.75" header="0.3" footer="0.3"/>
  <pageSetup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47"/>
  <sheetViews>
    <sheetView workbookViewId="0">
      <selection activeCell="F1" sqref="F1:F3"/>
    </sheetView>
  </sheetViews>
  <sheetFormatPr defaultRowHeight="15" x14ac:dyDescent="0.25"/>
  <cols>
    <col min="1" max="1" width="33.28515625" bestFit="1" customWidth="1"/>
    <col min="2" max="2" width="42.5703125" bestFit="1" customWidth="1"/>
    <col min="3" max="3" width="9.140625" style="1"/>
  </cols>
  <sheetData>
    <row r="1" spans="1:4" x14ac:dyDescent="0.25">
      <c r="A1" s="5" t="s">
        <v>104</v>
      </c>
      <c r="B1" s="6" t="s">
        <v>103</v>
      </c>
      <c r="C1" s="7" t="s">
        <v>102</v>
      </c>
      <c r="D1" s="6" t="s">
        <v>101</v>
      </c>
    </row>
    <row r="2" spans="1:4" x14ac:dyDescent="0.25">
      <c r="A2" s="5" t="s">
        <v>88</v>
      </c>
      <c r="B2" s="5" t="s">
        <v>87</v>
      </c>
      <c r="C2" s="8" t="s">
        <v>86</v>
      </c>
      <c r="D2" s="5" t="s">
        <v>42</v>
      </c>
    </row>
    <row r="3" spans="1:4" x14ac:dyDescent="0.25">
      <c r="A3" s="5" t="s">
        <v>100</v>
      </c>
      <c r="B3" s="5" t="s">
        <v>99</v>
      </c>
      <c r="C3" s="8">
        <v>1301</v>
      </c>
      <c r="D3" s="5" t="s">
        <v>42</v>
      </c>
    </row>
    <row r="4" spans="1:4" x14ac:dyDescent="0.25">
      <c r="A4" s="5" t="s">
        <v>96</v>
      </c>
      <c r="B4" s="5" t="s">
        <v>95</v>
      </c>
      <c r="C4" s="8">
        <v>1001</v>
      </c>
      <c r="D4" s="5" t="s">
        <v>42</v>
      </c>
    </row>
    <row r="5" spans="1:4" x14ac:dyDescent="0.25">
      <c r="A5" s="5" t="s">
        <v>94</v>
      </c>
      <c r="B5" s="5" t="s">
        <v>93</v>
      </c>
      <c r="C5" s="8">
        <v>4301</v>
      </c>
      <c r="D5" s="5" t="s">
        <v>42</v>
      </c>
    </row>
    <row r="6" spans="1:4" x14ac:dyDescent="0.25">
      <c r="A6" s="5" t="s">
        <v>85</v>
      </c>
      <c r="B6" s="5" t="s">
        <v>84</v>
      </c>
      <c r="C6" s="8">
        <v>1601</v>
      </c>
      <c r="D6" s="5" t="s">
        <v>42</v>
      </c>
    </row>
    <row r="7" spans="1:4" x14ac:dyDescent="0.25">
      <c r="A7" s="5" t="s">
        <v>82</v>
      </c>
      <c r="B7" s="5" t="s">
        <v>81</v>
      </c>
      <c r="C7" s="8">
        <v>2001</v>
      </c>
      <c r="D7" s="5" t="s">
        <v>42</v>
      </c>
    </row>
    <row r="8" spans="1:4" x14ac:dyDescent="0.25">
      <c r="A8" s="5" t="s">
        <v>80</v>
      </c>
      <c r="B8" s="5" t="s">
        <v>79</v>
      </c>
      <c r="C8" s="8">
        <v>4101</v>
      </c>
      <c r="D8" s="5" t="s">
        <v>42</v>
      </c>
    </row>
    <row r="9" spans="1:4" x14ac:dyDescent="0.25">
      <c r="A9" s="5" t="s">
        <v>68</v>
      </c>
      <c r="B9" s="5" t="s">
        <v>67</v>
      </c>
      <c r="C9" s="8">
        <v>801</v>
      </c>
      <c r="D9" s="5" t="s">
        <v>42</v>
      </c>
    </row>
    <row r="10" spans="1:4" x14ac:dyDescent="0.25">
      <c r="A10" s="5" t="s">
        <v>78</v>
      </c>
      <c r="B10" s="5" t="s">
        <v>77</v>
      </c>
      <c r="C10" s="8">
        <v>1201</v>
      </c>
      <c r="D10" s="5" t="s">
        <v>42</v>
      </c>
    </row>
    <row r="11" spans="1:4" x14ac:dyDescent="0.25">
      <c r="A11" s="5" t="s">
        <v>74</v>
      </c>
      <c r="B11" s="5" t="s">
        <v>73</v>
      </c>
      <c r="C11" s="8">
        <v>901</v>
      </c>
      <c r="D11" s="5" t="s">
        <v>42</v>
      </c>
    </row>
    <row r="12" spans="1:4" x14ac:dyDescent="0.25">
      <c r="A12" s="5" t="s">
        <v>72</v>
      </c>
      <c r="B12" s="5" t="s">
        <v>71</v>
      </c>
      <c r="C12" s="8">
        <v>1101</v>
      </c>
      <c r="D12" s="5" t="s">
        <v>42</v>
      </c>
    </row>
    <row r="13" spans="1:4" x14ac:dyDescent="0.25">
      <c r="A13" s="5" t="s">
        <v>70</v>
      </c>
      <c r="B13" s="5" t="s">
        <v>69</v>
      </c>
      <c r="C13" s="8">
        <v>4601</v>
      </c>
      <c r="D13" s="5" t="s">
        <v>42</v>
      </c>
    </row>
    <row r="14" spans="1:4" x14ac:dyDescent="0.25">
      <c r="A14" s="5" t="s">
        <v>66</v>
      </c>
      <c r="B14" s="5" t="s">
        <v>65</v>
      </c>
      <c r="C14" s="8">
        <v>1901</v>
      </c>
      <c r="D14" s="5" t="s">
        <v>42</v>
      </c>
    </row>
    <row r="15" spans="1:4" x14ac:dyDescent="0.25">
      <c r="A15" s="5" t="s">
        <v>64</v>
      </c>
      <c r="B15" s="5" t="s">
        <v>63</v>
      </c>
      <c r="C15" s="8">
        <v>4501</v>
      </c>
      <c r="D15" s="5" t="s">
        <v>42</v>
      </c>
    </row>
    <row r="16" spans="1:4" x14ac:dyDescent="0.25">
      <c r="A16" s="5" t="s">
        <v>47</v>
      </c>
      <c r="B16" s="5" t="s">
        <v>46</v>
      </c>
      <c r="C16" s="8">
        <v>1501</v>
      </c>
      <c r="D16" s="5" t="s">
        <v>45</v>
      </c>
    </row>
    <row r="17" spans="1:4" x14ac:dyDescent="0.25">
      <c r="A17" s="5" t="s">
        <v>83</v>
      </c>
      <c r="B17" s="5" t="s">
        <v>83</v>
      </c>
      <c r="C17" s="8">
        <v>301</v>
      </c>
      <c r="D17" s="5" t="s">
        <v>42</v>
      </c>
    </row>
    <row r="18" spans="1:4" x14ac:dyDescent="0.25">
      <c r="A18" s="5" t="s">
        <v>90</v>
      </c>
      <c r="B18" s="5" t="s">
        <v>89</v>
      </c>
      <c r="C18" s="8">
        <v>6101</v>
      </c>
      <c r="D18" s="5" t="s">
        <v>42</v>
      </c>
    </row>
    <row r="19" spans="1:4" x14ac:dyDescent="0.25">
      <c r="A19" s="5" t="s">
        <v>76</v>
      </c>
      <c r="B19" s="5" t="s">
        <v>75</v>
      </c>
      <c r="C19" s="8">
        <v>201</v>
      </c>
      <c r="D19" s="5" t="s">
        <v>42</v>
      </c>
    </row>
    <row r="20" spans="1:4" x14ac:dyDescent="0.25">
      <c r="A20" s="5" t="s">
        <v>62</v>
      </c>
      <c r="B20" s="5" t="s">
        <v>61</v>
      </c>
      <c r="C20" s="8">
        <v>8701</v>
      </c>
      <c r="D20" s="5" t="s">
        <v>42</v>
      </c>
    </row>
    <row r="21" spans="1:4" x14ac:dyDescent="0.25">
      <c r="A21" s="5" t="s">
        <v>60</v>
      </c>
      <c r="B21" s="5" t="s">
        <v>59</v>
      </c>
      <c r="C21" s="8">
        <v>501</v>
      </c>
      <c r="D21" s="5" t="s">
        <v>42</v>
      </c>
    </row>
    <row r="22" spans="1:4" x14ac:dyDescent="0.25">
      <c r="A22" s="5" t="s">
        <v>58</v>
      </c>
      <c r="B22" s="5" t="s">
        <v>57</v>
      </c>
      <c r="C22" s="8">
        <v>601</v>
      </c>
      <c r="D22" s="5" t="s">
        <v>42</v>
      </c>
    </row>
    <row r="23" spans="1:4" x14ac:dyDescent="0.25">
      <c r="A23" s="5" t="s">
        <v>49</v>
      </c>
      <c r="B23" s="5" t="s">
        <v>48</v>
      </c>
      <c r="C23" s="8">
        <v>701</v>
      </c>
      <c r="D23" s="5" t="s">
        <v>42</v>
      </c>
    </row>
    <row r="24" spans="1:4" x14ac:dyDescent="0.25">
      <c r="A24" s="5" t="s">
        <v>44</v>
      </c>
      <c r="B24" s="5" t="s">
        <v>43</v>
      </c>
      <c r="C24" s="8">
        <v>1701</v>
      </c>
      <c r="D24" s="5" t="s">
        <v>42</v>
      </c>
    </row>
    <row r="25" spans="1:4" x14ac:dyDescent="0.25">
      <c r="A25" s="5" t="s">
        <v>92</v>
      </c>
      <c r="B25" s="5" t="s">
        <v>91</v>
      </c>
      <c r="C25" s="8">
        <v>5001</v>
      </c>
      <c r="D25" s="5" t="s">
        <v>42</v>
      </c>
    </row>
    <row r="26" spans="1:4" x14ac:dyDescent="0.25">
      <c r="A26" s="5" t="s">
        <v>98</v>
      </c>
      <c r="B26" s="5" t="s">
        <v>97</v>
      </c>
      <c r="C26" s="8">
        <v>6701</v>
      </c>
      <c r="D26" s="5" t="s">
        <v>42</v>
      </c>
    </row>
    <row r="27" spans="1:4" x14ac:dyDescent="0.25">
      <c r="A27" s="5" t="s">
        <v>56</v>
      </c>
      <c r="B27" s="5" t="s">
        <v>55</v>
      </c>
      <c r="C27" s="8">
        <v>310</v>
      </c>
      <c r="D27" s="5" t="s">
        <v>42</v>
      </c>
    </row>
    <row r="28" spans="1:4" x14ac:dyDescent="0.25">
      <c r="A28" s="5" t="s">
        <v>54</v>
      </c>
      <c r="B28" s="5" t="s">
        <v>53</v>
      </c>
      <c r="C28" s="8">
        <v>1401</v>
      </c>
      <c r="D28" s="5" t="s">
        <v>42</v>
      </c>
    </row>
    <row r="29" spans="1:4" x14ac:dyDescent="0.25">
      <c r="A29" s="5" t="s">
        <v>52</v>
      </c>
      <c r="B29" s="5" t="s">
        <v>51</v>
      </c>
      <c r="C29" s="8" t="s">
        <v>50</v>
      </c>
      <c r="D29" s="5" t="s">
        <v>42</v>
      </c>
    </row>
    <row r="30" spans="1:4" x14ac:dyDescent="0.25">
      <c r="A30" t="s">
        <v>190</v>
      </c>
      <c r="B30" s="5" t="s">
        <v>41</v>
      </c>
      <c r="C30" s="8" t="s">
        <v>189</v>
      </c>
      <c r="D30" s="5" t="s">
        <v>189</v>
      </c>
    </row>
    <row r="31" spans="1:4" x14ac:dyDescent="0.25">
      <c r="A31" t="s">
        <v>191</v>
      </c>
      <c r="B31" s="5" t="s">
        <v>41</v>
      </c>
      <c r="C31" s="8" t="s">
        <v>189</v>
      </c>
      <c r="D31" s="5" t="s">
        <v>189</v>
      </c>
    </row>
    <row r="32" spans="1:4" x14ac:dyDescent="0.25">
      <c r="A32" t="s">
        <v>192</v>
      </c>
      <c r="B32" s="5" t="s">
        <v>41</v>
      </c>
      <c r="C32" s="8" t="s">
        <v>189</v>
      </c>
      <c r="D32" s="5" t="s">
        <v>189</v>
      </c>
    </row>
    <row r="33" spans="1:4" x14ac:dyDescent="0.25">
      <c r="A33" t="s">
        <v>193</v>
      </c>
      <c r="B33" s="5" t="s">
        <v>41</v>
      </c>
      <c r="C33" s="8" t="s">
        <v>189</v>
      </c>
      <c r="D33" s="5" t="s">
        <v>189</v>
      </c>
    </row>
    <row r="34" spans="1:4" x14ac:dyDescent="0.25">
      <c r="A34" t="s">
        <v>194</v>
      </c>
      <c r="B34" s="5" t="s">
        <v>41</v>
      </c>
      <c r="C34" s="8" t="s">
        <v>189</v>
      </c>
      <c r="D34" s="5" t="s">
        <v>189</v>
      </c>
    </row>
    <row r="35" spans="1:4" x14ac:dyDescent="0.25">
      <c r="A35" t="s">
        <v>195</v>
      </c>
      <c r="B35" s="5" t="s">
        <v>41</v>
      </c>
      <c r="C35" s="8" t="s">
        <v>189</v>
      </c>
      <c r="D35" s="5" t="s">
        <v>189</v>
      </c>
    </row>
    <row r="36" spans="1:4" x14ac:dyDescent="0.25">
      <c r="A36" t="s">
        <v>196</v>
      </c>
      <c r="B36" s="5" t="s">
        <v>41</v>
      </c>
      <c r="C36" s="8" t="s">
        <v>189</v>
      </c>
      <c r="D36" s="5" t="s">
        <v>189</v>
      </c>
    </row>
    <row r="37" spans="1:4" x14ac:dyDescent="0.25">
      <c r="A37" t="s">
        <v>197</v>
      </c>
      <c r="B37" s="5" t="s">
        <v>41</v>
      </c>
      <c r="C37" s="8" t="s">
        <v>189</v>
      </c>
      <c r="D37" s="5" t="s">
        <v>189</v>
      </c>
    </row>
    <row r="38" spans="1:4" x14ac:dyDescent="0.25">
      <c r="A38" t="s">
        <v>198</v>
      </c>
      <c r="B38" s="5" t="s">
        <v>41</v>
      </c>
      <c r="C38" s="8" t="s">
        <v>189</v>
      </c>
      <c r="D38" s="5" t="s">
        <v>189</v>
      </c>
    </row>
    <row r="39" spans="1:4" x14ac:dyDescent="0.25">
      <c r="A39" t="s">
        <v>200</v>
      </c>
      <c r="B39" s="5" t="s">
        <v>41</v>
      </c>
      <c r="C39" s="8" t="s">
        <v>189</v>
      </c>
      <c r="D39" s="5" t="s">
        <v>189</v>
      </c>
    </row>
    <row r="40" spans="1:4" x14ac:dyDescent="0.25">
      <c r="A40" t="s">
        <v>201</v>
      </c>
      <c r="B40" s="5" t="s">
        <v>41</v>
      </c>
      <c r="C40" s="8" t="s">
        <v>189</v>
      </c>
      <c r="D40" s="5" t="s">
        <v>189</v>
      </c>
    </row>
    <row r="41" spans="1:4" x14ac:dyDescent="0.25">
      <c r="A41" t="s">
        <v>202</v>
      </c>
      <c r="B41" s="5" t="s">
        <v>41</v>
      </c>
      <c r="C41" s="8" t="s">
        <v>189</v>
      </c>
      <c r="D41" s="5" t="s">
        <v>189</v>
      </c>
    </row>
    <row r="42" spans="1:4" x14ac:dyDescent="0.25">
      <c r="A42" t="s">
        <v>203</v>
      </c>
      <c r="B42" s="5" t="s">
        <v>41</v>
      </c>
      <c r="C42" s="8" t="s">
        <v>189</v>
      </c>
      <c r="D42" s="5" t="s">
        <v>189</v>
      </c>
    </row>
    <row r="43" spans="1:4" x14ac:dyDescent="0.25">
      <c r="A43" t="s">
        <v>205</v>
      </c>
      <c r="B43" s="5" t="s">
        <v>41</v>
      </c>
      <c r="C43" s="8" t="s">
        <v>189</v>
      </c>
      <c r="D43" s="5" t="s">
        <v>189</v>
      </c>
    </row>
    <row r="44" spans="1:4" x14ac:dyDescent="0.25">
      <c r="A44" t="s">
        <v>204</v>
      </c>
      <c r="B44" s="5" t="s">
        <v>41</v>
      </c>
      <c r="C44" s="8" t="s">
        <v>189</v>
      </c>
      <c r="D44" s="5" t="s">
        <v>189</v>
      </c>
    </row>
    <row r="45" spans="1:4" x14ac:dyDescent="0.25">
      <c r="A45" t="s">
        <v>199</v>
      </c>
      <c r="B45" s="5" t="s">
        <v>41</v>
      </c>
      <c r="C45" s="8" t="s">
        <v>189</v>
      </c>
      <c r="D45" s="5" t="s">
        <v>189</v>
      </c>
    </row>
    <row r="46" spans="1:4" x14ac:dyDescent="0.25">
      <c r="A46" t="s">
        <v>206</v>
      </c>
      <c r="B46" s="5" t="s">
        <v>41</v>
      </c>
      <c r="C46" s="8" t="s">
        <v>189</v>
      </c>
      <c r="D46" s="5" t="s">
        <v>189</v>
      </c>
    </row>
    <row r="47" spans="1:4" x14ac:dyDescent="0.25">
      <c r="A47" t="s">
        <v>207</v>
      </c>
      <c r="B47" s="5" t="s">
        <v>41</v>
      </c>
      <c r="C47" s="8" t="s">
        <v>189</v>
      </c>
      <c r="D47" s="5" t="s">
        <v>189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30</vt:i4>
      </vt:variant>
    </vt:vector>
  </HeadingPairs>
  <TitlesOfParts>
    <vt:vector size="33" baseType="lpstr">
      <vt:lpstr>Pay Request</vt:lpstr>
      <vt:lpstr>Job Aid</vt:lpstr>
      <vt:lpstr>Personnel Areas</vt:lpstr>
      <vt:lpstr>ACT</vt:lpstr>
      <vt:lpstr>ACTSAL</vt:lpstr>
      <vt:lpstr>AF</vt:lpstr>
      <vt:lpstr>Age</vt:lpstr>
      <vt:lpstr>AGENCY</vt:lpstr>
      <vt:lpstr>ANNSAL</vt:lpstr>
      <vt:lpstr>ASM</vt:lpstr>
      <vt:lpstr>ASOF</vt:lpstr>
      <vt:lpstr>CLASS</vt:lpstr>
      <vt:lpstr>CSM</vt:lpstr>
      <vt:lpstr>DIV</vt:lpstr>
      <vt:lpstr>Division</vt:lpstr>
      <vt:lpstr>DOB</vt:lpstr>
      <vt:lpstr>NAME</vt:lpstr>
      <vt:lpstr>ORGNAME</vt:lpstr>
      <vt:lpstr>ORGNO</vt:lpstr>
      <vt:lpstr>PERNR</vt:lpstr>
      <vt:lpstr>POSITNO</vt:lpstr>
      <vt:lpstr>PRESAL</vt:lpstr>
      <vt:lpstr>'Pay Request'!Print_Area</vt:lpstr>
      <vt:lpstr>PROMO</vt:lpstr>
      <vt:lpstr>PROMOTION</vt:lpstr>
      <vt:lpstr>PROMSAL</vt:lpstr>
      <vt:lpstr>RIFDate</vt:lpstr>
      <vt:lpstr>Salary</vt:lpstr>
      <vt:lpstr>Sev</vt:lpstr>
      <vt:lpstr>SF</vt:lpstr>
      <vt:lpstr>SS</vt:lpstr>
      <vt:lpstr>SVC</vt:lpstr>
      <vt:lpstr>SVCMO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NC</dc:creator>
  <cp:lastModifiedBy>Greene, Kimberly L</cp:lastModifiedBy>
  <cp:lastPrinted>2018-08-20T19:02:43Z</cp:lastPrinted>
  <dcterms:created xsi:type="dcterms:W3CDTF">2016-07-21T18:36:58Z</dcterms:created>
  <dcterms:modified xsi:type="dcterms:W3CDTF">2018-08-20T19:24:08Z</dcterms:modified>
</cp:coreProperties>
</file>